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2390" firstSheet="2" activeTab="2"/>
  </bookViews>
  <sheets>
    <sheet name="표지" sheetId="6" state="hidden" r:id="rId1"/>
    <sheet name="표지 (3)" sheetId="14" state="hidden" r:id="rId2"/>
    <sheet name="표지." sheetId="17" r:id="rId3"/>
    <sheet name="총괄표" sheetId="3" r:id="rId4"/>
    <sheet name="세입부" sheetId="9" r:id="rId5"/>
    <sheet name="세출부" sheetId="5" r:id="rId6"/>
    <sheet name="Sheet2" sheetId="18" r:id="rId7"/>
    <sheet name="표지 (2)" sheetId="10" state="hidden" r:id="rId8"/>
    <sheet name="사회보험세부내역" sheetId="12" state="hidden" r:id="rId9"/>
    <sheet name="인건비세부내역" sheetId="11" state="hidden" r:id="rId10"/>
    <sheet name="마켓.뱅크" sheetId="16" state="hidden" r:id="rId11"/>
    <sheet name="Sheet1" sheetId="8" state="hidden" r:id="rId12"/>
  </sheets>
  <definedNames>
    <definedName name="_xlnm._FilterDatabase" localSheetId="5" hidden="1">세출부!$A$1:$H$309</definedName>
    <definedName name="_xlnm.Print_Area" localSheetId="8">사회보험세부내역!$A$1:$O$46</definedName>
    <definedName name="_xlnm.Print_Area" localSheetId="4">세입부!$A$1:$H$134</definedName>
    <definedName name="_xlnm.Print_Area" localSheetId="5">세출부!$A$1:$H$314</definedName>
    <definedName name="_xlnm.Print_Area" localSheetId="9">인건비세부내역!$A$1:$R$45</definedName>
    <definedName name="_xlnm.Print_Area" localSheetId="3">총괄표!$A$1:$H$32</definedName>
    <definedName name="_xlnm.Print_Area" localSheetId="0">표지!$A$1:$H$18</definedName>
    <definedName name="_xlnm.Print_Area" localSheetId="1">'표지 (3)'!$A$1:$H$18</definedName>
    <definedName name="_xlnm.Print_Titles" localSheetId="8">사회보험세부내역!$A:$B</definedName>
    <definedName name="_xlnm.Print_Titles" localSheetId="4">세입부!$4:$5</definedName>
    <definedName name="_xlnm.Print_Titles" localSheetId="5">세출부!$4:$5</definedName>
    <definedName name="_xlnm.Print_Titles" localSheetId="9">인건비세부내역!$A:$B</definedName>
  </definedNames>
  <calcPr calcId="152511"/>
</workbook>
</file>

<file path=xl/calcChain.xml><?xml version="1.0" encoding="utf-8"?>
<calcChain xmlns="http://schemas.openxmlformats.org/spreadsheetml/2006/main">
  <c r="E6" i="18"/>
  <c r="E2"/>
  <c r="E3"/>
  <c r="E4"/>
  <c r="E1"/>
  <c r="G309" i="5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6"/>
  <c r="G132" i="9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6"/>
  <c r="H13" i="3"/>
  <c r="H8"/>
  <c r="H9"/>
  <c r="H10"/>
  <c r="H11"/>
  <c r="H12"/>
  <c r="H7"/>
  <c r="H6"/>
  <c r="D8"/>
  <c r="D9"/>
  <c r="D10"/>
  <c r="D11"/>
  <c r="D7"/>
  <c r="D6"/>
  <c r="F301" i="5" l="1"/>
  <c r="H297"/>
  <c r="H295"/>
  <c r="H296"/>
  <c r="H298"/>
  <c r="H299"/>
  <c r="H300"/>
  <c r="H301"/>
  <c r="H302"/>
  <c r="H303"/>
  <c r="H305"/>
  <c r="F306"/>
  <c r="F304"/>
  <c r="F293"/>
  <c r="E304"/>
  <c r="E293"/>
  <c r="E292" s="1"/>
  <c r="E291" s="1"/>
  <c r="E306"/>
  <c r="E301"/>
  <c r="H306" l="1"/>
  <c r="F292"/>
  <c r="F291" s="1"/>
  <c r="H304"/>
  <c r="H261"/>
  <c r="H22" l="1"/>
  <c r="H23"/>
  <c r="F22"/>
  <c r="E22"/>
  <c r="F257" l="1"/>
  <c r="E257"/>
  <c r="F248"/>
  <c r="E248"/>
  <c r="H232"/>
  <c r="H231"/>
  <c r="E154"/>
  <c r="H148"/>
  <c r="F147"/>
  <c r="E147"/>
  <c r="F140"/>
  <c r="E140"/>
  <c r="H146"/>
  <c r="H145"/>
  <c r="H144"/>
  <c r="H143"/>
  <c r="H142"/>
  <c r="H141"/>
  <c r="H59"/>
  <c r="F56"/>
  <c r="E56"/>
  <c r="F19"/>
  <c r="E19"/>
  <c r="H21"/>
  <c r="F66" i="9"/>
  <c r="E66"/>
  <c r="H84"/>
  <c r="B11" i="3"/>
  <c r="B10"/>
  <c r="B9"/>
  <c r="B7"/>
  <c r="B6"/>
  <c r="F275" i="5"/>
  <c r="E275"/>
  <c r="H276"/>
  <c r="F289"/>
  <c r="E289"/>
  <c r="H290"/>
  <c r="H256"/>
  <c r="H224"/>
  <c r="H225"/>
  <c r="F221"/>
  <c r="E221"/>
  <c r="F162"/>
  <c r="E162"/>
  <c r="H164"/>
  <c r="H165"/>
  <c r="H166"/>
  <c r="H167"/>
  <c r="F109"/>
  <c r="E109"/>
  <c r="H112"/>
  <c r="H111"/>
  <c r="H110"/>
  <c r="H96"/>
  <c r="H95"/>
  <c r="H86"/>
  <c r="F84"/>
  <c r="E84"/>
  <c r="H82"/>
  <c r="H81" i="9"/>
  <c r="H82"/>
  <c r="H60"/>
  <c r="H61"/>
  <c r="F52"/>
  <c r="E52"/>
  <c r="E50"/>
  <c r="H15"/>
  <c r="F13"/>
  <c r="E13"/>
  <c r="H147" i="5" l="1"/>
  <c r="H140"/>
  <c r="H275"/>
  <c r="H289"/>
  <c r="H109"/>
  <c r="H308"/>
  <c r="H294"/>
  <c r="H307"/>
  <c r="H159"/>
  <c r="H139"/>
  <c r="F103"/>
  <c r="H77" i="9"/>
  <c r="F95"/>
  <c r="E95"/>
  <c r="H96"/>
  <c r="H83"/>
  <c r="H215" i="5"/>
  <c r="F213"/>
  <c r="E213"/>
  <c r="H212"/>
  <c r="F210"/>
  <c r="E210"/>
  <c r="H131" l="1"/>
  <c r="F106"/>
  <c r="E106"/>
  <c r="H107"/>
  <c r="H108"/>
  <c r="E103"/>
  <c r="H104"/>
  <c r="H105"/>
  <c r="H90"/>
  <c r="H91"/>
  <c r="F88"/>
  <c r="E88"/>
  <c r="F60"/>
  <c r="E60"/>
  <c r="H62"/>
  <c r="H63"/>
  <c r="H64"/>
  <c r="F31"/>
  <c r="E31"/>
  <c r="H33"/>
  <c r="H26"/>
  <c r="H27"/>
  <c r="F64" i="9"/>
  <c r="E64"/>
  <c r="H107"/>
  <c r="H108"/>
  <c r="H56"/>
  <c r="H57"/>
  <c r="H58"/>
  <c r="H59"/>
  <c r="H70"/>
  <c r="F152" i="5"/>
  <c r="E152"/>
  <c r="E78"/>
  <c r="H179"/>
  <c r="H132"/>
  <c r="H89"/>
  <c r="H198"/>
  <c r="H197"/>
  <c r="H178"/>
  <c r="H101"/>
  <c r="H100"/>
  <c r="H97"/>
  <c r="F92"/>
  <c r="E92"/>
  <c r="H54"/>
  <c r="F31" i="9"/>
  <c r="E31"/>
  <c r="H33"/>
  <c r="F10"/>
  <c r="E10"/>
  <c r="F174" i="5"/>
  <c r="H9"/>
  <c r="H10"/>
  <c r="H11"/>
  <c r="H12"/>
  <c r="H13"/>
  <c r="H14"/>
  <c r="H15"/>
  <c r="H16"/>
  <c r="H17"/>
  <c r="H18"/>
  <c r="H20"/>
  <c r="H32"/>
  <c r="H30"/>
  <c r="H25"/>
  <c r="H36"/>
  <c r="H38"/>
  <c r="H39"/>
  <c r="H40"/>
  <c r="H42"/>
  <c r="H43"/>
  <c r="H44"/>
  <c r="H45"/>
  <c r="H46"/>
  <c r="H47"/>
  <c r="H49"/>
  <c r="H50"/>
  <c r="H51"/>
  <c r="H52"/>
  <c r="H53"/>
  <c r="H55"/>
  <c r="H57"/>
  <c r="H58"/>
  <c r="H61"/>
  <c r="H68"/>
  <c r="H70"/>
  <c r="H72"/>
  <c r="H73"/>
  <c r="H77"/>
  <c r="H79"/>
  <c r="H81"/>
  <c r="H83"/>
  <c r="H85"/>
  <c r="H93"/>
  <c r="H94"/>
  <c r="H99"/>
  <c r="H102"/>
  <c r="H115"/>
  <c r="H116"/>
  <c r="H118"/>
  <c r="H119"/>
  <c r="H121"/>
  <c r="H123"/>
  <c r="H125"/>
  <c r="H127"/>
  <c r="H128"/>
  <c r="H129"/>
  <c r="H130"/>
  <c r="H133"/>
  <c r="H135"/>
  <c r="H136"/>
  <c r="H137"/>
  <c r="H138"/>
  <c r="H151"/>
  <c r="H153"/>
  <c r="H155"/>
  <c r="H158"/>
  <c r="H160"/>
  <c r="H161"/>
  <c r="H163"/>
  <c r="H169"/>
  <c r="H172"/>
  <c r="H175"/>
  <c r="H176"/>
  <c r="H177"/>
  <c r="H180"/>
  <c r="H181"/>
  <c r="H183"/>
  <c r="H184"/>
  <c r="H185"/>
  <c r="H186"/>
  <c r="H187"/>
  <c r="H189"/>
  <c r="H190"/>
  <c r="H192"/>
  <c r="H195"/>
  <c r="H196"/>
  <c r="H199"/>
  <c r="H200"/>
  <c r="H202"/>
  <c r="H203"/>
  <c r="H204"/>
  <c r="H205"/>
  <c r="H208"/>
  <c r="H209"/>
  <c r="H211"/>
  <c r="H214"/>
  <c r="H217"/>
  <c r="H218"/>
  <c r="H219"/>
  <c r="H220"/>
  <c r="H222"/>
  <c r="H223"/>
  <c r="H227"/>
  <c r="H228"/>
  <c r="H230"/>
  <c r="H233"/>
  <c r="H235"/>
  <c r="H237"/>
  <c r="H238"/>
  <c r="H239"/>
  <c r="H240"/>
  <c r="H242"/>
  <c r="H244"/>
  <c r="H245"/>
  <c r="H246"/>
  <c r="H249"/>
  <c r="H250"/>
  <c r="H251"/>
  <c r="H252"/>
  <c r="H253"/>
  <c r="H254"/>
  <c r="H255"/>
  <c r="H258"/>
  <c r="H259"/>
  <c r="H260"/>
  <c r="H263"/>
  <c r="H264"/>
  <c r="H265"/>
  <c r="H267"/>
  <c r="H268"/>
  <c r="H270"/>
  <c r="H271"/>
  <c r="H273"/>
  <c r="H274"/>
  <c r="H278"/>
  <c r="H279"/>
  <c r="H283"/>
  <c r="H284"/>
  <c r="H288"/>
  <c r="H9" i="9"/>
  <c r="H11"/>
  <c r="H14"/>
  <c r="H17"/>
  <c r="H20"/>
  <c r="H22"/>
  <c r="H23"/>
  <c r="H25"/>
  <c r="H26"/>
  <c r="H28"/>
  <c r="H32"/>
  <c r="H35"/>
  <c r="H37"/>
  <c r="H39"/>
  <c r="H40"/>
  <c r="H42"/>
  <c r="H43"/>
  <c r="H45"/>
  <c r="H46"/>
  <c r="H47"/>
  <c r="H49"/>
  <c r="H51"/>
  <c r="H53"/>
  <c r="H54"/>
  <c r="H55"/>
  <c r="H90"/>
  <c r="H65"/>
  <c r="H67"/>
  <c r="H68"/>
  <c r="H69"/>
  <c r="H71"/>
  <c r="H72"/>
  <c r="H73"/>
  <c r="H74"/>
  <c r="H75"/>
  <c r="H76"/>
  <c r="H78"/>
  <c r="H79"/>
  <c r="H80"/>
  <c r="H86"/>
  <c r="H119"/>
  <c r="H120"/>
  <c r="H122"/>
  <c r="H125"/>
  <c r="H128"/>
  <c r="H131"/>
  <c r="H94"/>
  <c r="H98"/>
  <c r="H99"/>
  <c r="H101"/>
  <c r="H103"/>
  <c r="H104"/>
  <c r="H106"/>
  <c r="H111"/>
  <c r="H114"/>
  <c r="H115"/>
  <c r="F85"/>
  <c r="E85"/>
  <c r="E98" i="5"/>
  <c r="F98"/>
  <c r="F201"/>
  <c r="E201"/>
  <c r="F127" i="9"/>
  <c r="E127"/>
  <c r="F277" i="5"/>
  <c r="E277"/>
  <c r="E174"/>
  <c r="F182"/>
  <c r="F41" i="9"/>
  <c r="E41"/>
  <c r="E87" i="5" l="1"/>
  <c r="F87"/>
  <c r="H85" i="9"/>
  <c r="H106" i="5"/>
  <c r="H103"/>
  <c r="H88"/>
  <c r="H174"/>
  <c r="H98"/>
  <c r="H127" i="9"/>
  <c r="H52"/>
  <c r="H64"/>
  <c r="H41"/>
  <c r="H277" i="5"/>
  <c r="H201"/>
  <c r="F13" i="3"/>
  <c r="H95" i="9" l="1"/>
  <c r="H293" i="5"/>
  <c r="E41"/>
  <c r="F41"/>
  <c r="F287"/>
  <c r="F286" s="1"/>
  <c r="G12" i="3" s="1"/>
  <c r="F282" i="5"/>
  <c r="F281" s="1"/>
  <c r="F272"/>
  <c r="F269"/>
  <c r="F266"/>
  <c r="F262"/>
  <c r="F243"/>
  <c r="F241"/>
  <c r="F236"/>
  <c r="F234"/>
  <c r="F229"/>
  <c r="F226"/>
  <c r="F216"/>
  <c r="F207"/>
  <c r="F194"/>
  <c r="F193" s="1"/>
  <c r="F191"/>
  <c r="F188"/>
  <c r="F171"/>
  <c r="F168"/>
  <c r="F157"/>
  <c r="F154"/>
  <c r="F150"/>
  <c r="F134"/>
  <c r="F126"/>
  <c r="F124"/>
  <c r="F122"/>
  <c r="F120"/>
  <c r="F117"/>
  <c r="F114"/>
  <c r="F80"/>
  <c r="F78"/>
  <c r="F76"/>
  <c r="F71"/>
  <c r="F69"/>
  <c r="F67"/>
  <c r="F48"/>
  <c r="F37"/>
  <c r="F35"/>
  <c r="F24"/>
  <c r="F29"/>
  <c r="F8"/>
  <c r="F7" s="1"/>
  <c r="E27" i="9"/>
  <c r="E63"/>
  <c r="F113"/>
  <c r="F110"/>
  <c r="F109" s="1"/>
  <c r="F105"/>
  <c r="F102"/>
  <c r="F100"/>
  <c r="F97"/>
  <c r="F93"/>
  <c r="F130"/>
  <c r="F126"/>
  <c r="F124"/>
  <c r="F121"/>
  <c r="F118"/>
  <c r="F63"/>
  <c r="F89"/>
  <c r="F50"/>
  <c r="F48"/>
  <c r="F44"/>
  <c r="F38"/>
  <c r="F36"/>
  <c r="F34"/>
  <c r="F27"/>
  <c r="F24"/>
  <c r="F21"/>
  <c r="F19"/>
  <c r="F16"/>
  <c r="F8"/>
  <c r="F7" s="1"/>
  <c r="F247" i="5" l="1"/>
  <c r="F113"/>
  <c r="F92" i="9"/>
  <c r="F30"/>
  <c r="G6" i="3"/>
  <c r="F34" i="5"/>
  <c r="G8" i="3" s="1"/>
  <c r="F206" i="5"/>
  <c r="F12" i="9"/>
  <c r="F173" i="5"/>
  <c r="F149"/>
  <c r="F28"/>
  <c r="G7" i="3" s="1"/>
  <c r="H60" i="5"/>
  <c r="F123" i="9"/>
  <c r="F62"/>
  <c r="C8" i="3" s="1"/>
  <c r="H27" i="9"/>
  <c r="H10"/>
  <c r="F170" i="5"/>
  <c r="H152"/>
  <c r="H41"/>
  <c r="H292"/>
  <c r="H66" i="9"/>
  <c r="G13" i="3"/>
  <c r="F88" i="9"/>
  <c r="F112"/>
  <c r="F117"/>
  <c r="F129"/>
  <c r="F156" i="5"/>
  <c r="F66"/>
  <c r="G9" i="3" s="1"/>
  <c r="F75" i="5"/>
  <c r="F18" i="9"/>
  <c r="F91"/>
  <c r="C10" i="3" s="1"/>
  <c r="F74" i="5" l="1"/>
  <c r="G10" i="3" s="1"/>
  <c r="F116" i="9"/>
  <c r="C11" i="3" s="1"/>
  <c r="H56" i="5"/>
  <c r="H291"/>
  <c r="E62" i="9"/>
  <c r="B8" i="3" s="1"/>
  <c r="H63" i="9"/>
  <c r="F6"/>
  <c r="C6" i="3" s="1"/>
  <c r="F29" i="9"/>
  <c r="C7" i="3" s="1"/>
  <c r="F87" i="9"/>
  <c r="C9" i="3" s="1"/>
  <c r="F285" i="5"/>
  <c r="F65"/>
  <c r="F280"/>
  <c r="F6"/>
  <c r="E191"/>
  <c r="E188"/>
  <c r="E114"/>
  <c r="E80"/>
  <c r="E71"/>
  <c r="E69"/>
  <c r="E8"/>
  <c r="E24" i="9"/>
  <c r="E21"/>
  <c r="E117" i="5"/>
  <c r="E134"/>
  <c r="Q18" i="11"/>
  <c r="F309" i="5" l="1"/>
  <c r="G11" i="3"/>
  <c r="H24" i="9"/>
  <c r="H21"/>
  <c r="H191" i="5"/>
  <c r="H188"/>
  <c r="H154"/>
  <c r="H134"/>
  <c r="H117"/>
  <c r="H114"/>
  <c r="H80"/>
  <c r="H71"/>
  <c r="H69"/>
  <c r="H19"/>
  <c r="H8"/>
  <c r="H62" i="9"/>
  <c r="F132"/>
  <c r="N24" i="12"/>
  <c r="D24"/>
  <c r="E16" i="9"/>
  <c r="E12" s="1"/>
  <c r="E19"/>
  <c r="H19" l="1"/>
  <c r="H16"/>
  <c r="H13"/>
  <c r="E18"/>
  <c r="E126" i="5"/>
  <c r="E157"/>
  <c r="E287"/>
  <c r="E286" s="1"/>
  <c r="E282"/>
  <c r="E281" s="1"/>
  <c r="E272"/>
  <c r="E269"/>
  <c r="E266"/>
  <c r="E262"/>
  <c r="E243"/>
  <c r="E241"/>
  <c r="E236"/>
  <c r="E234"/>
  <c r="E229"/>
  <c r="E226"/>
  <c r="E216"/>
  <c r="E207"/>
  <c r="E194"/>
  <c r="E193" s="1"/>
  <c r="E182"/>
  <c r="E173" s="1"/>
  <c r="E171"/>
  <c r="E168"/>
  <c r="E150"/>
  <c r="E149" s="1"/>
  <c r="E124"/>
  <c r="E122"/>
  <c r="E120"/>
  <c r="E76"/>
  <c r="E67"/>
  <c r="E48"/>
  <c r="E37"/>
  <c r="E35"/>
  <c r="E24"/>
  <c r="E29"/>
  <c r="E113" i="9"/>
  <c r="E110"/>
  <c r="E109" s="1"/>
  <c r="E8"/>
  <c r="E7" s="1"/>
  <c r="E34"/>
  <c r="E36"/>
  <c r="E38"/>
  <c r="E44"/>
  <c r="E48"/>
  <c r="E89"/>
  <c r="E118"/>
  <c r="E121"/>
  <c r="E124"/>
  <c r="E126"/>
  <c r="E130"/>
  <c r="E93"/>
  <c r="E97"/>
  <c r="E100"/>
  <c r="E102"/>
  <c r="E105"/>
  <c r="E92" s="1"/>
  <c r="J25" i="16"/>
  <c r="I25"/>
  <c r="H25"/>
  <c r="G25"/>
  <c r="E25"/>
  <c r="D25"/>
  <c r="C25"/>
  <c r="B25"/>
  <c r="J14"/>
  <c r="I14"/>
  <c r="H14"/>
  <c r="G14"/>
  <c r="E14"/>
  <c r="D14"/>
  <c r="C14"/>
  <c r="B7"/>
  <c r="B14" s="1"/>
  <c r="E7" i="5" l="1"/>
  <c r="F6" i="3" s="1"/>
  <c r="E113" i="5"/>
  <c r="E247"/>
  <c r="E34"/>
  <c r="F8" i="3" s="1"/>
  <c r="E206" i="5"/>
  <c r="H216"/>
  <c r="E30" i="9"/>
  <c r="E28" i="5"/>
  <c r="F7" i="3" s="1"/>
  <c r="H113" i="9"/>
  <c r="H110"/>
  <c r="H105"/>
  <c r="H102"/>
  <c r="H100"/>
  <c r="H97"/>
  <c r="H93"/>
  <c r="H130"/>
  <c r="H126"/>
  <c r="E123"/>
  <c r="H124"/>
  <c r="H121"/>
  <c r="H118"/>
  <c r="H89"/>
  <c r="H50"/>
  <c r="H48"/>
  <c r="H44"/>
  <c r="H38"/>
  <c r="H36"/>
  <c r="H34"/>
  <c r="H31"/>
  <c r="H18"/>
  <c r="H12"/>
  <c r="H8"/>
  <c r="H287" i="5"/>
  <c r="H282"/>
  <c r="H272"/>
  <c r="H269"/>
  <c r="H266"/>
  <c r="H262"/>
  <c r="H257"/>
  <c r="H248"/>
  <c r="H243"/>
  <c r="H241"/>
  <c r="H236"/>
  <c r="H234"/>
  <c r="H229"/>
  <c r="H226"/>
  <c r="H221"/>
  <c r="H213"/>
  <c r="H210"/>
  <c r="H207"/>
  <c r="H194"/>
  <c r="H182"/>
  <c r="E170"/>
  <c r="H171"/>
  <c r="H168"/>
  <c r="H162"/>
  <c r="H157"/>
  <c r="H150"/>
  <c r="H126"/>
  <c r="H124"/>
  <c r="H122"/>
  <c r="H120"/>
  <c r="H92"/>
  <c r="H84"/>
  <c r="H78"/>
  <c r="H76"/>
  <c r="H67"/>
  <c r="H48"/>
  <c r="H37"/>
  <c r="H35"/>
  <c r="H24"/>
  <c r="H29"/>
  <c r="H31"/>
  <c r="E112" i="9"/>
  <c r="E129"/>
  <c r="E88"/>
  <c r="E75" i="5"/>
  <c r="E156"/>
  <c r="E117" i="9"/>
  <c r="E66" i="5"/>
  <c r="F9" i="3" s="1"/>
  <c r="E74" i="5" l="1"/>
  <c r="F10" i="3" s="1"/>
  <c r="E91" i="9"/>
  <c r="H34" i="5"/>
  <c r="E116" i="9"/>
  <c r="H112"/>
  <c r="H109"/>
  <c r="H92"/>
  <c r="H129"/>
  <c r="H123"/>
  <c r="H117"/>
  <c r="H88"/>
  <c r="H30"/>
  <c r="E6"/>
  <c r="H7"/>
  <c r="H286" i="5"/>
  <c r="H281"/>
  <c r="H247"/>
  <c r="H206"/>
  <c r="H193"/>
  <c r="H173"/>
  <c r="H170"/>
  <c r="H156"/>
  <c r="H149"/>
  <c r="H113"/>
  <c r="H87"/>
  <c r="H75"/>
  <c r="H66"/>
  <c r="H28"/>
  <c r="H7"/>
  <c r="E285"/>
  <c r="E280"/>
  <c r="F11" i="3" s="1"/>
  <c r="E65" i="5"/>
  <c r="E87" i="9"/>
  <c r="H87" s="1"/>
  <c r="E29"/>
  <c r="E6" i="5"/>
  <c r="E309" l="1"/>
  <c r="F12" i="3"/>
  <c r="H65" i="5"/>
  <c r="H91" i="9"/>
  <c r="H29"/>
  <c r="H285" i="5"/>
  <c r="H280"/>
  <c r="H74"/>
  <c r="H116" i="9"/>
  <c r="H6"/>
  <c r="E132"/>
  <c r="H309" i="5" l="1"/>
  <c r="H132" i="9"/>
  <c r="K37" i="11"/>
  <c r="K35"/>
  <c r="K34"/>
  <c r="L35"/>
  <c r="L34"/>
  <c r="L37"/>
  <c r="Q7" l="1"/>
  <c r="Q8"/>
  <c r="Q9"/>
  <c r="Q10"/>
  <c r="Q11"/>
  <c r="Q12"/>
  <c r="Q13"/>
  <c r="Q14"/>
  <c r="Q15"/>
  <c r="Q16"/>
  <c r="Q17"/>
  <c r="Q19"/>
  <c r="Q20"/>
  <c r="Q21"/>
  <c r="N41" i="12"/>
  <c r="M41"/>
  <c r="L41"/>
  <c r="J41"/>
  <c r="I41"/>
  <c r="G41"/>
  <c r="B45"/>
  <c r="D45"/>
  <c r="D44"/>
  <c r="F44" s="1"/>
  <c r="F43" s="1"/>
  <c r="F41" s="1"/>
  <c r="B44"/>
  <c r="D42"/>
  <c r="D41" s="1"/>
  <c r="C42"/>
  <c r="B42"/>
  <c r="C40"/>
  <c r="B40"/>
  <c r="C38"/>
  <c r="B38"/>
  <c r="B36"/>
  <c r="C36"/>
  <c r="C35"/>
  <c r="B35"/>
  <c r="B33"/>
  <c r="C33"/>
  <c r="C32"/>
  <c r="B32"/>
  <c r="C30"/>
  <c r="B30"/>
  <c r="B27"/>
  <c r="C27"/>
  <c r="B28"/>
  <c r="C28"/>
  <c r="C26"/>
  <c r="B26"/>
  <c r="B24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C6"/>
  <c r="B6"/>
  <c r="J4" i="11"/>
  <c r="G17"/>
  <c r="G20"/>
  <c r="G7"/>
  <c r="G6"/>
  <c r="O43" i="12"/>
  <c r="N43"/>
  <c r="M43"/>
  <c r="L43"/>
  <c r="K43"/>
  <c r="K41" s="1"/>
  <c r="J43"/>
  <c r="I43"/>
  <c r="H43"/>
  <c r="H41" s="1"/>
  <c r="G43"/>
  <c r="E43"/>
  <c r="E41" s="1"/>
  <c r="O42"/>
  <c r="O41" s="1"/>
  <c r="N40"/>
  <c r="N39" s="1"/>
  <c r="M40"/>
  <c r="M39" s="1"/>
  <c r="L40"/>
  <c r="L39" s="1"/>
  <c r="I40"/>
  <c r="K39"/>
  <c r="H39"/>
  <c r="G39"/>
  <c r="E39"/>
  <c r="N38"/>
  <c r="N37" s="1"/>
  <c r="M38"/>
  <c r="M37" s="1"/>
  <c r="L38"/>
  <c r="L37" s="1"/>
  <c r="K37"/>
  <c r="H37"/>
  <c r="E37"/>
  <c r="L36"/>
  <c r="L34" s="1"/>
  <c r="K34"/>
  <c r="H34"/>
  <c r="N33"/>
  <c r="M33"/>
  <c r="L33"/>
  <c r="N32"/>
  <c r="M32"/>
  <c r="L32"/>
  <c r="K31"/>
  <c r="H31"/>
  <c r="E31"/>
  <c r="L28"/>
  <c r="L27"/>
  <c r="L26"/>
  <c r="K25"/>
  <c r="M24"/>
  <c r="M23" s="1"/>
  <c r="L24"/>
  <c r="L23" s="1"/>
  <c r="I24"/>
  <c r="N23"/>
  <c r="K23"/>
  <c r="H23"/>
  <c r="E23"/>
  <c r="G44" i="11"/>
  <c r="G43"/>
  <c r="R42"/>
  <c r="Q42"/>
  <c r="P42"/>
  <c r="O42"/>
  <c r="N42"/>
  <c r="M42"/>
  <c r="L42"/>
  <c r="J42"/>
  <c r="I42"/>
  <c r="H42"/>
  <c r="F42"/>
  <c r="D42"/>
  <c r="Q41"/>
  <c r="Q40" s="1"/>
  <c r="L41"/>
  <c r="L40" s="1"/>
  <c r="G41"/>
  <c r="G40" s="1"/>
  <c r="R40"/>
  <c r="P40"/>
  <c r="O40"/>
  <c r="N40"/>
  <c r="M40"/>
  <c r="J40"/>
  <c r="I40"/>
  <c r="H40"/>
  <c r="F40"/>
  <c r="D40"/>
  <c r="Q39"/>
  <c r="Q38" s="1"/>
  <c r="L39"/>
  <c r="G39"/>
  <c r="G38" s="1"/>
  <c r="P38"/>
  <c r="O38"/>
  <c r="N38"/>
  <c r="M38"/>
  <c r="I38"/>
  <c r="H38"/>
  <c r="F38"/>
  <c r="Q37"/>
  <c r="E37" s="1"/>
  <c r="E36" s="1"/>
  <c r="G37"/>
  <c r="G36" s="1"/>
  <c r="R36"/>
  <c r="P36"/>
  <c r="O36"/>
  <c r="N36"/>
  <c r="M36"/>
  <c r="H36"/>
  <c r="F36"/>
  <c r="Q35"/>
  <c r="E35" s="1"/>
  <c r="G35"/>
  <c r="Q34"/>
  <c r="L33"/>
  <c r="G34"/>
  <c r="R33"/>
  <c r="P33"/>
  <c r="O33"/>
  <c r="N33"/>
  <c r="M33"/>
  <c r="I33"/>
  <c r="H33"/>
  <c r="F33"/>
  <c r="L32"/>
  <c r="G32"/>
  <c r="L31"/>
  <c r="D31" s="1"/>
  <c r="D32" i="12" s="1"/>
  <c r="G31" i="11"/>
  <c r="Q30"/>
  <c r="P30"/>
  <c r="O30"/>
  <c r="N30"/>
  <c r="M30"/>
  <c r="J30"/>
  <c r="I30"/>
  <c r="F30"/>
  <c r="Q29"/>
  <c r="Q28" s="1"/>
  <c r="L29"/>
  <c r="D29" s="1"/>
  <c r="G29"/>
  <c r="G28" s="1"/>
  <c r="P28"/>
  <c r="O28"/>
  <c r="N28"/>
  <c r="M28"/>
  <c r="J28"/>
  <c r="I28"/>
  <c r="H28"/>
  <c r="F28"/>
  <c r="Q27"/>
  <c r="L27"/>
  <c r="G27"/>
  <c r="Q26"/>
  <c r="L26"/>
  <c r="G26"/>
  <c r="Q25"/>
  <c r="L25"/>
  <c r="G25"/>
  <c r="R24"/>
  <c r="P24"/>
  <c r="O24"/>
  <c r="N24"/>
  <c r="M24"/>
  <c r="J24"/>
  <c r="I24"/>
  <c r="H24"/>
  <c r="F24"/>
  <c r="Q23"/>
  <c r="L23"/>
  <c r="L22" s="1"/>
  <c r="F22"/>
  <c r="P22"/>
  <c r="O22"/>
  <c r="N22"/>
  <c r="M22"/>
  <c r="J22"/>
  <c r="I22"/>
  <c r="H22"/>
  <c r="L21"/>
  <c r="G21"/>
  <c r="L20"/>
  <c r="L19"/>
  <c r="G19"/>
  <c r="L18"/>
  <c r="G18"/>
  <c r="L17"/>
  <c r="D17" s="1"/>
  <c r="D18" i="12" s="1"/>
  <c r="L16" i="11"/>
  <c r="D16" s="1"/>
  <c r="D17" i="12" s="1"/>
  <c r="G16" i="11"/>
  <c r="L15"/>
  <c r="G15"/>
  <c r="L14"/>
  <c r="D14" s="1"/>
  <c r="D15" i="12" s="1"/>
  <c r="G14" i="11"/>
  <c r="L13"/>
  <c r="G13"/>
  <c r="L12"/>
  <c r="D12" s="1"/>
  <c r="D13" i="12" s="1"/>
  <c r="F13" s="1"/>
  <c r="G13" s="1"/>
  <c r="H13" s="1"/>
  <c r="I13" s="1"/>
  <c r="G12" i="11"/>
  <c r="L11"/>
  <c r="G11"/>
  <c r="L10"/>
  <c r="G10"/>
  <c r="L9"/>
  <c r="G9"/>
  <c r="L8"/>
  <c r="G8"/>
  <c r="L7"/>
  <c r="L6"/>
  <c r="Q6"/>
  <c r="Q5"/>
  <c r="L5"/>
  <c r="G5"/>
  <c r="R4"/>
  <c r="O4"/>
  <c r="N4"/>
  <c r="M4"/>
  <c r="I4"/>
  <c r="H4"/>
  <c r="F4"/>
  <c r="D19" l="1"/>
  <c r="D20" i="12" s="1"/>
  <c r="D10" i="11"/>
  <c r="D11" i="12" s="1"/>
  <c r="E11" s="1"/>
  <c r="M11" s="1"/>
  <c r="D11" i="11"/>
  <c r="D12" i="12" s="1"/>
  <c r="J12" s="1"/>
  <c r="K12" s="1"/>
  <c r="L12" s="1"/>
  <c r="D7" i="11"/>
  <c r="D8" i="12" s="1"/>
  <c r="F8" s="1"/>
  <c r="G8" s="1"/>
  <c r="H8" s="1"/>
  <c r="I8" s="1"/>
  <c r="D25" i="11"/>
  <c r="D26" i="12" s="1"/>
  <c r="F26" s="1"/>
  <c r="G26" s="1"/>
  <c r="H26" s="1"/>
  <c r="I26" s="1"/>
  <c r="D18" i="11"/>
  <c r="D19" i="12" s="1"/>
  <c r="E19" s="1"/>
  <c r="M19" s="1"/>
  <c r="J45" i="11"/>
  <c r="D15"/>
  <c r="D16" i="12" s="1"/>
  <c r="F16" s="1"/>
  <c r="G16" s="1"/>
  <c r="H16" s="1"/>
  <c r="I16" s="1"/>
  <c r="E13"/>
  <c r="N13" s="1"/>
  <c r="D9" i="11"/>
  <c r="D10" i="12" s="1"/>
  <c r="F10" s="1"/>
  <c r="G10" s="1"/>
  <c r="H10" s="1"/>
  <c r="I10" s="1"/>
  <c r="D8" i="11"/>
  <c r="D9" i="12" s="1"/>
  <c r="E9" s="1"/>
  <c r="D13" i="11"/>
  <c r="D14" i="12" s="1"/>
  <c r="J14" s="1"/>
  <c r="K14" s="1"/>
  <c r="L14" s="1"/>
  <c r="D21" i="11"/>
  <c r="D22" i="12" s="1"/>
  <c r="F22" s="1"/>
  <c r="G22" s="1"/>
  <c r="H22" s="1"/>
  <c r="I22" s="1"/>
  <c r="D27" i="11"/>
  <c r="D28" i="12" s="1"/>
  <c r="E28" s="1"/>
  <c r="M28" s="1"/>
  <c r="G30" i="11"/>
  <c r="D20"/>
  <c r="D21" i="12" s="1"/>
  <c r="J21" s="1"/>
  <c r="K21" s="1"/>
  <c r="L21" s="1"/>
  <c r="J13"/>
  <c r="K13" s="1"/>
  <c r="L13" s="1"/>
  <c r="G42" i="11"/>
  <c r="D43" i="12"/>
  <c r="D37" i="11"/>
  <c r="D36" s="1"/>
  <c r="G33"/>
  <c r="D35"/>
  <c r="D36" i="12" s="1"/>
  <c r="E36" s="1"/>
  <c r="Q36" i="11"/>
  <c r="D39"/>
  <c r="D38" s="1"/>
  <c r="D26"/>
  <c r="F12" i="12"/>
  <c r="G12" s="1"/>
  <c r="H12" s="1"/>
  <c r="I12" s="1"/>
  <c r="L25"/>
  <c r="N31"/>
  <c r="G24" i="11"/>
  <c r="L31" i="12"/>
  <c r="L30" i="11"/>
  <c r="D30" i="12"/>
  <c r="D28" i="11"/>
  <c r="F32" i="12"/>
  <c r="G32" s="1"/>
  <c r="J32"/>
  <c r="H45" i="11"/>
  <c r="M45"/>
  <c r="L28"/>
  <c r="L38"/>
  <c r="O40" i="12"/>
  <c r="O39" s="1"/>
  <c r="L36" i="11"/>
  <c r="N45"/>
  <c r="D5"/>
  <c r="D6" i="12" s="1"/>
  <c r="Q24" i="11"/>
  <c r="Q33"/>
  <c r="E34"/>
  <c r="E33" s="1"/>
  <c r="R45"/>
  <c r="O45"/>
  <c r="I45"/>
  <c r="O24" i="12"/>
  <c r="O23" s="1"/>
  <c r="M31"/>
  <c r="J15"/>
  <c r="K15" s="1"/>
  <c r="L15" s="1"/>
  <c r="E15"/>
  <c r="M15" s="1"/>
  <c r="F15"/>
  <c r="G15" s="1"/>
  <c r="H15" s="1"/>
  <c r="I15" s="1"/>
  <c r="J20"/>
  <c r="K20" s="1"/>
  <c r="L20" s="1"/>
  <c r="E20"/>
  <c r="M20" s="1"/>
  <c r="F20"/>
  <c r="G20" s="1"/>
  <c r="H20" s="1"/>
  <c r="I20" s="1"/>
  <c r="J17"/>
  <c r="K17" s="1"/>
  <c r="L17" s="1"/>
  <c r="E17"/>
  <c r="F17"/>
  <c r="G17" s="1"/>
  <c r="H17" s="1"/>
  <c r="I17" s="1"/>
  <c r="J18"/>
  <c r="K18" s="1"/>
  <c r="L18" s="1"/>
  <c r="E18"/>
  <c r="M18" s="1"/>
  <c r="F18"/>
  <c r="G18" s="1"/>
  <c r="H18" s="1"/>
  <c r="I18" s="1"/>
  <c r="I39"/>
  <c r="I23"/>
  <c r="Q4" i="11"/>
  <c r="P4"/>
  <c r="P45" s="1"/>
  <c r="L24"/>
  <c r="F45"/>
  <c r="G4"/>
  <c r="G23"/>
  <c r="G22" s="1"/>
  <c r="D32"/>
  <c r="D34"/>
  <c r="D23"/>
  <c r="D22" s="1"/>
  <c r="L4"/>
  <c r="D40" i="12" l="1"/>
  <c r="F40" s="1"/>
  <c r="F39" s="1"/>
  <c r="E12"/>
  <c r="M12" s="1"/>
  <c r="E26"/>
  <c r="M26" s="1"/>
  <c r="J26"/>
  <c r="J28"/>
  <c r="D24" i="11"/>
  <c r="F28" i="12"/>
  <c r="G28" s="1"/>
  <c r="H28" s="1"/>
  <c r="I28" s="1"/>
  <c r="D27"/>
  <c r="E27" s="1"/>
  <c r="J11"/>
  <c r="K11" s="1"/>
  <c r="L11" s="1"/>
  <c r="F11"/>
  <c r="G11" s="1"/>
  <c r="H11" s="1"/>
  <c r="I11" s="1"/>
  <c r="F19"/>
  <c r="G19" s="1"/>
  <c r="H19" s="1"/>
  <c r="I19" s="1"/>
  <c r="J19"/>
  <c r="K19" s="1"/>
  <c r="L19" s="1"/>
  <c r="F21"/>
  <c r="G21" s="1"/>
  <c r="H21" s="1"/>
  <c r="I21" s="1"/>
  <c r="E21"/>
  <c r="N21" s="1"/>
  <c r="E16"/>
  <c r="M16" s="1"/>
  <c r="J16"/>
  <c r="K16" s="1"/>
  <c r="L16" s="1"/>
  <c r="E14"/>
  <c r="M14" s="1"/>
  <c r="M13"/>
  <c r="O13" s="1"/>
  <c r="E10"/>
  <c r="M10" s="1"/>
  <c r="J10"/>
  <c r="K10" s="1"/>
  <c r="L10" s="1"/>
  <c r="M9"/>
  <c r="N9"/>
  <c r="J9"/>
  <c r="K9" s="1"/>
  <c r="L9" s="1"/>
  <c r="F9"/>
  <c r="G9" s="1"/>
  <c r="H9" s="1"/>
  <c r="I9" s="1"/>
  <c r="J8"/>
  <c r="K8" s="1"/>
  <c r="E8"/>
  <c r="M8" s="1"/>
  <c r="J22"/>
  <c r="K22" s="1"/>
  <c r="L22" s="1"/>
  <c r="F14"/>
  <c r="G14" s="1"/>
  <c r="H14" s="1"/>
  <c r="I14" s="1"/>
  <c r="E22"/>
  <c r="M22" s="1"/>
  <c r="D38"/>
  <c r="D37" s="1"/>
  <c r="N28"/>
  <c r="M36"/>
  <c r="N36"/>
  <c r="F36"/>
  <c r="G36" s="1"/>
  <c r="I36" s="1"/>
  <c r="J36"/>
  <c r="J34" s="1"/>
  <c r="N20"/>
  <c r="O20" s="1"/>
  <c r="N11"/>
  <c r="N15"/>
  <c r="O15" s="1"/>
  <c r="N19"/>
  <c r="N18"/>
  <c r="O18" s="1"/>
  <c r="D30" i="11"/>
  <c r="D33" i="12"/>
  <c r="F6"/>
  <c r="G6" s="1"/>
  <c r="H6" s="1"/>
  <c r="E6"/>
  <c r="E30"/>
  <c r="F30"/>
  <c r="J30"/>
  <c r="D29"/>
  <c r="J24"/>
  <c r="J23" s="1"/>
  <c r="F24"/>
  <c r="D23"/>
  <c r="G45" i="11"/>
  <c r="D33"/>
  <c r="D35" i="12"/>
  <c r="Q45" i="11"/>
  <c r="M17" i="12"/>
  <c r="N17"/>
  <c r="I32"/>
  <c r="L45" i="11"/>
  <c r="D6"/>
  <c r="N12" i="12" l="1"/>
  <c r="O12" s="1"/>
  <c r="J40"/>
  <c r="J39" s="1"/>
  <c r="D39"/>
  <c r="F38"/>
  <c r="F37" s="1"/>
  <c r="N26"/>
  <c r="O26" s="1"/>
  <c r="J38"/>
  <c r="J37" s="1"/>
  <c r="O28"/>
  <c r="J27"/>
  <c r="J25" s="1"/>
  <c r="D25"/>
  <c r="F27"/>
  <c r="F25" s="1"/>
  <c r="O11"/>
  <c r="O19"/>
  <c r="M21"/>
  <c r="O21" s="1"/>
  <c r="N16"/>
  <c r="O16" s="1"/>
  <c r="N14"/>
  <c r="O14" s="1"/>
  <c r="N10"/>
  <c r="O10" s="1"/>
  <c r="O9"/>
  <c r="K5"/>
  <c r="L8"/>
  <c r="N8"/>
  <c r="J5"/>
  <c r="N22"/>
  <c r="O22" s="1"/>
  <c r="O36"/>
  <c r="K30"/>
  <c r="J29"/>
  <c r="F29"/>
  <c r="G30"/>
  <c r="E29"/>
  <c r="N30"/>
  <c r="N29" s="1"/>
  <c r="M30"/>
  <c r="M29" s="1"/>
  <c r="J33"/>
  <c r="J31" s="1"/>
  <c r="F33"/>
  <c r="D31"/>
  <c r="N27"/>
  <c r="E25"/>
  <c r="M27"/>
  <c r="O17"/>
  <c r="G24"/>
  <c r="G23" s="1"/>
  <c r="F23"/>
  <c r="E35"/>
  <c r="F35"/>
  <c r="D34"/>
  <c r="D4" i="11"/>
  <c r="D45" s="1"/>
  <c r="D7" i="12"/>
  <c r="I6"/>
  <c r="O32"/>
  <c r="G38" l="1"/>
  <c r="G37" s="1"/>
  <c r="N25"/>
  <c r="G27"/>
  <c r="G25" s="1"/>
  <c r="O8"/>
  <c r="L5"/>
  <c r="J46"/>
  <c r="K29"/>
  <c r="K46" s="1"/>
  <c r="L30"/>
  <c r="L29" s="1"/>
  <c r="M25"/>
  <c r="G33"/>
  <c r="F31"/>
  <c r="G29"/>
  <c r="H30"/>
  <c r="N35"/>
  <c r="N34" s="1"/>
  <c r="E34"/>
  <c r="M35"/>
  <c r="M34" s="1"/>
  <c r="G35"/>
  <c r="F34"/>
  <c r="E7"/>
  <c r="D5"/>
  <c r="D46" s="1"/>
  <c r="F7"/>
  <c r="E5"/>
  <c r="O6"/>
  <c r="I38" l="1"/>
  <c r="O38" s="1"/>
  <c r="O37" s="1"/>
  <c r="H27"/>
  <c r="H25" s="1"/>
  <c r="L46"/>
  <c r="E46"/>
  <c r="I33"/>
  <c r="G31"/>
  <c r="I30"/>
  <c r="H29"/>
  <c r="I35"/>
  <c r="G34"/>
  <c r="G7"/>
  <c r="F5"/>
  <c r="M7"/>
  <c r="M5" s="1"/>
  <c r="N7"/>
  <c r="N5" s="1"/>
  <c r="I37" l="1"/>
  <c r="I27"/>
  <c r="O27" s="1"/>
  <c r="O25" s="1"/>
  <c r="O33"/>
  <c r="O31" s="1"/>
  <c r="I31"/>
  <c r="O30"/>
  <c r="O29" s="1"/>
  <c r="I29"/>
  <c r="I34"/>
  <c r="O35"/>
  <c r="O34" s="1"/>
  <c r="M46"/>
  <c r="H7"/>
  <c r="G5"/>
  <c r="G46" s="1"/>
  <c r="N46"/>
  <c r="F46"/>
  <c r="I25" l="1"/>
  <c r="I7"/>
  <c r="H5"/>
  <c r="H46" s="1"/>
  <c r="O7" l="1"/>
  <c r="O5" s="1"/>
  <c r="O46" s="1"/>
  <c r="I5"/>
  <c r="I46" l="1"/>
  <c r="B14" i="3" l="1"/>
  <c r="F14" l="1"/>
  <c r="C14" l="1"/>
  <c r="H6" i="5" l="1"/>
  <c r="G14" i="3" l="1"/>
  <c r="H14" l="1"/>
  <c r="D14" l="1"/>
</calcChain>
</file>

<file path=xl/sharedStrings.xml><?xml version="1.0" encoding="utf-8"?>
<sst xmlns="http://schemas.openxmlformats.org/spreadsheetml/2006/main" count="702" uniqueCount="573">
  <si>
    <t>방학특강</t>
    <phoneticPr fontId="5" type="noConversion"/>
  </si>
  <si>
    <t>주민교육</t>
    <phoneticPr fontId="5" type="noConversion"/>
  </si>
  <si>
    <t>주민강좌</t>
    <phoneticPr fontId="5" type="noConversion"/>
  </si>
  <si>
    <t>노인복지 사업비</t>
    <phoneticPr fontId="5" type="noConversion"/>
  </si>
  <si>
    <t>대한불교 조계종 사회복지재단</t>
    <phoneticPr fontId="5" type="noConversion"/>
  </si>
  <si>
    <t>자  양  종  합  사  회  복  지  관</t>
    <phoneticPr fontId="5" type="noConversion"/>
  </si>
  <si>
    <t>방문목욕</t>
    <phoneticPr fontId="5" type="noConversion"/>
  </si>
  <si>
    <t>아동프로그램</t>
    <phoneticPr fontId="5" type="noConversion"/>
  </si>
  <si>
    <t>피아노</t>
    <phoneticPr fontId="5" type="noConversion"/>
  </si>
  <si>
    <t>자양사회복지관 2013년 사업계획서</t>
    <phoneticPr fontId="5" type="noConversion"/>
  </si>
  <si>
    <t>보조금수입</t>
    <phoneticPr fontId="5" type="noConversion"/>
  </si>
  <si>
    <t>비정규직처우개선비</t>
    <phoneticPr fontId="5" type="noConversion"/>
  </si>
  <si>
    <t>잡수입</t>
    <phoneticPr fontId="5" type="noConversion"/>
  </si>
  <si>
    <t>이월금</t>
    <phoneticPr fontId="5" type="noConversion"/>
  </si>
  <si>
    <t>합 계</t>
    <phoneticPr fontId="5" type="noConversion"/>
  </si>
  <si>
    <t>세 입 부</t>
    <phoneticPr fontId="5" type="noConversion"/>
  </si>
  <si>
    <t>세 출 부</t>
    <phoneticPr fontId="5" type="noConversion"/>
  </si>
  <si>
    <t>구 분</t>
    <phoneticPr fontId="5" type="noConversion"/>
  </si>
  <si>
    <t>사업수입</t>
    <phoneticPr fontId="5" type="noConversion"/>
  </si>
  <si>
    <t>인건비</t>
    <phoneticPr fontId="5" type="noConversion"/>
  </si>
  <si>
    <t>업무추진비</t>
    <phoneticPr fontId="5" type="noConversion"/>
  </si>
  <si>
    <t>전입금</t>
    <phoneticPr fontId="5" type="noConversion"/>
  </si>
  <si>
    <t>운영비</t>
    <phoneticPr fontId="5" type="noConversion"/>
  </si>
  <si>
    <t>후원금</t>
    <phoneticPr fontId="5" type="noConversion"/>
  </si>
  <si>
    <t>시설비</t>
    <phoneticPr fontId="5" type="noConversion"/>
  </si>
  <si>
    <t>사업비</t>
    <phoneticPr fontId="5" type="noConversion"/>
  </si>
  <si>
    <t>잡지출</t>
    <phoneticPr fontId="5" type="noConversion"/>
  </si>
  <si>
    <t>반환금</t>
    <phoneticPr fontId="5" type="noConversion"/>
  </si>
  <si>
    <t>예비비</t>
    <phoneticPr fontId="5" type="noConversion"/>
  </si>
  <si>
    <t>( 2 )  세출부</t>
    <phoneticPr fontId="5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</si>
  <si>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</si>
  <si>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</si>
  <si>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</si>
  <si>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세목</t>
    <phoneticPr fontId="5" type="noConversion"/>
  </si>
  <si>
    <t>금액</t>
    <phoneticPr fontId="5" type="noConversion"/>
  </si>
  <si>
    <t>비율(%)</t>
    <phoneticPr fontId="5" type="noConversion"/>
  </si>
  <si>
    <t>사무비</t>
    <phoneticPr fontId="5" type="noConversion"/>
  </si>
  <si>
    <t>복지관 인건비</t>
    <phoneticPr fontId="5" type="noConversion"/>
  </si>
  <si>
    <t>복지관 급여</t>
    <phoneticPr fontId="5" type="noConversion"/>
  </si>
  <si>
    <t>복지관 제수당</t>
    <phoneticPr fontId="5" type="noConversion"/>
  </si>
  <si>
    <t>복지관 법인수당</t>
    <phoneticPr fontId="5" type="noConversion"/>
  </si>
  <si>
    <t>복지관 퇴직적립금</t>
    <phoneticPr fontId="5" type="noConversion"/>
  </si>
  <si>
    <t>복지관 건강보험</t>
    <phoneticPr fontId="5" type="noConversion"/>
  </si>
  <si>
    <t>복지관 국민연금</t>
    <phoneticPr fontId="5" type="noConversion"/>
  </si>
  <si>
    <t>복지관 고용보험</t>
    <phoneticPr fontId="5" type="noConversion"/>
  </si>
  <si>
    <t>복지관 산재보험</t>
    <phoneticPr fontId="5" type="noConversion"/>
  </si>
  <si>
    <t>산재보험</t>
    <phoneticPr fontId="5" type="noConversion"/>
  </si>
  <si>
    <t>기타후생비</t>
    <phoneticPr fontId="5" type="noConversion"/>
  </si>
  <si>
    <t>기관운영비</t>
    <phoneticPr fontId="5" type="noConversion"/>
  </si>
  <si>
    <t>회의비</t>
    <phoneticPr fontId="5" type="noConversion"/>
  </si>
  <si>
    <t>직원포상비</t>
    <phoneticPr fontId="5" type="noConversion"/>
  </si>
  <si>
    <t>여비(교육/연수)</t>
    <phoneticPr fontId="5" type="noConversion"/>
  </si>
  <si>
    <t>여비</t>
    <phoneticPr fontId="5" type="noConversion"/>
  </si>
  <si>
    <t>수용비 및 수수료</t>
    <phoneticPr fontId="5" type="noConversion"/>
  </si>
  <si>
    <t>사무용품비</t>
    <phoneticPr fontId="5" type="noConversion"/>
  </si>
  <si>
    <t>소모품비</t>
    <phoneticPr fontId="5" type="noConversion"/>
  </si>
  <si>
    <t>기타수용비</t>
    <phoneticPr fontId="5" type="noConversion"/>
  </si>
  <si>
    <t>공공요금</t>
    <phoneticPr fontId="5" type="noConversion"/>
  </si>
  <si>
    <t>전기료</t>
    <phoneticPr fontId="5" type="noConversion"/>
  </si>
  <si>
    <t>상하수도료</t>
    <phoneticPr fontId="5" type="noConversion"/>
  </si>
  <si>
    <t>도시가스료</t>
    <phoneticPr fontId="5" type="noConversion"/>
  </si>
  <si>
    <t>기타공공요금</t>
    <phoneticPr fontId="5" type="noConversion"/>
  </si>
  <si>
    <t>제세공과금</t>
    <phoneticPr fontId="5" type="noConversion"/>
  </si>
  <si>
    <t>화재보험료</t>
    <phoneticPr fontId="5" type="noConversion"/>
  </si>
  <si>
    <t>자동차보험료</t>
    <phoneticPr fontId="5" type="noConversion"/>
  </si>
  <si>
    <t>협회비</t>
    <phoneticPr fontId="5" type="noConversion"/>
  </si>
  <si>
    <t>기타제세공과금</t>
    <phoneticPr fontId="5" type="noConversion"/>
  </si>
  <si>
    <t>차량비</t>
    <phoneticPr fontId="5" type="noConversion"/>
  </si>
  <si>
    <t>재산조성비</t>
    <phoneticPr fontId="5" type="noConversion"/>
  </si>
  <si>
    <t>자산취득비</t>
    <phoneticPr fontId="5" type="noConversion"/>
  </si>
  <si>
    <t>시설장비유지비</t>
    <phoneticPr fontId="5" type="noConversion"/>
  </si>
  <si>
    <t>복사기 관리비</t>
    <phoneticPr fontId="5" type="noConversion"/>
  </si>
  <si>
    <t>교육.문화</t>
    <phoneticPr fontId="5" type="noConversion"/>
  </si>
  <si>
    <t>노인프로그램</t>
    <phoneticPr fontId="5" type="noConversion"/>
  </si>
  <si>
    <t>노인교실</t>
    <phoneticPr fontId="5" type="noConversion"/>
  </si>
  <si>
    <t>가족복지사업비</t>
    <phoneticPr fontId="5" type="noConversion"/>
  </si>
  <si>
    <t>어깨동무교실</t>
    <phoneticPr fontId="5" type="noConversion"/>
  </si>
  <si>
    <t>지역사회보호 사업비</t>
    <phoneticPr fontId="5" type="noConversion"/>
  </si>
  <si>
    <t>경로식당사업비(무료)</t>
    <phoneticPr fontId="5" type="noConversion"/>
  </si>
  <si>
    <t>경로식당운영비</t>
    <phoneticPr fontId="5" type="noConversion"/>
  </si>
  <si>
    <t>일상지원사업</t>
    <phoneticPr fontId="5" type="noConversion"/>
  </si>
  <si>
    <t>통합의료</t>
    <phoneticPr fontId="5" type="noConversion"/>
  </si>
  <si>
    <t>재가 연합사업</t>
    <phoneticPr fontId="5" type="noConversion"/>
  </si>
  <si>
    <t>하나로재가서비스</t>
    <phoneticPr fontId="5" type="noConversion"/>
  </si>
  <si>
    <t>경제적지원</t>
    <phoneticPr fontId="5" type="noConversion"/>
  </si>
  <si>
    <t>복지관 결연후원</t>
    <phoneticPr fontId="5" type="noConversion"/>
  </si>
  <si>
    <t>복지관 일반후원</t>
    <phoneticPr fontId="5" type="noConversion"/>
  </si>
  <si>
    <t>어린이재단</t>
    <phoneticPr fontId="5" type="noConversion"/>
  </si>
  <si>
    <t>조계종복지재단</t>
    <phoneticPr fontId="5" type="noConversion"/>
  </si>
  <si>
    <t>사례관리</t>
    <phoneticPr fontId="5" type="noConversion"/>
  </si>
  <si>
    <t>복지수당</t>
    <phoneticPr fontId="5" type="noConversion"/>
  </si>
  <si>
    <t>이동목욕사업비</t>
    <phoneticPr fontId="5" type="noConversion"/>
  </si>
  <si>
    <t>이동목욕 운영비</t>
    <phoneticPr fontId="5" type="noConversion"/>
  </si>
  <si>
    <t>이동목욕 사업비</t>
    <phoneticPr fontId="5" type="noConversion"/>
  </si>
  <si>
    <t>방문목욕사업비</t>
    <phoneticPr fontId="5" type="noConversion"/>
  </si>
  <si>
    <t>방문목욕 사업비</t>
    <phoneticPr fontId="5" type="noConversion"/>
  </si>
  <si>
    <t>푸드마켓 사업비</t>
    <phoneticPr fontId="5" type="noConversion"/>
  </si>
  <si>
    <t>푸드마켓 인건비</t>
    <phoneticPr fontId="5" type="noConversion"/>
  </si>
  <si>
    <t>푸드마켓 급여</t>
    <phoneticPr fontId="5" type="noConversion"/>
  </si>
  <si>
    <t>푸드마켓 사회보험</t>
    <phoneticPr fontId="5" type="noConversion"/>
  </si>
  <si>
    <t>푸드마켓 운영비</t>
    <phoneticPr fontId="5" type="noConversion"/>
  </si>
  <si>
    <t>푸드마켓 재산조성비</t>
    <phoneticPr fontId="5" type="noConversion"/>
  </si>
  <si>
    <t>푸드마켓  사업비</t>
    <phoneticPr fontId="5" type="noConversion"/>
  </si>
  <si>
    <t>푸드뱅크 인건비</t>
    <phoneticPr fontId="5" type="noConversion"/>
  </si>
  <si>
    <t>푸드뱅크  급여</t>
    <phoneticPr fontId="5" type="noConversion"/>
  </si>
  <si>
    <t>지역사회조직 사업비</t>
    <phoneticPr fontId="5" type="noConversion"/>
  </si>
  <si>
    <t>절기행사</t>
    <phoneticPr fontId="5" type="noConversion"/>
  </si>
  <si>
    <t>문화증진</t>
    <phoneticPr fontId="5" type="noConversion"/>
  </si>
  <si>
    <t>자원봉사자 양성 관리</t>
    <phoneticPr fontId="5" type="noConversion"/>
  </si>
  <si>
    <t>자원봉사자 교육비</t>
    <phoneticPr fontId="5" type="noConversion"/>
  </si>
  <si>
    <t>자원봉사자 관리비</t>
    <phoneticPr fontId="5" type="noConversion"/>
  </si>
  <si>
    <t>후원사업비</t>
    <phoneticPr fontId="5" type="noConversion"/>
  </si>
  <si>
    <t>기부업체 개발 및 관리</t>
    <phoneticPr fontId="5" type="noConversion"/>
  </si>
  <si>
    <t>홍보출판사업비</t>
    <phoneticPr fontId="5" type="noConversion"/>
  </si>
  <si>
    <t>홈페이지 관리</t>
    <phoneticPr fontId="5" type="noConversion"/>
  </si>
  <si>
    <t>대외홍보</t>
    <phoneticPr fontId="5" type="noConversion"/>
  </si>
  <si>
    <t>출판사업 및 기타</t>
    <phoneticPr fontId="5" type="noConversion"/>
  </si>
  <si>
    <t>인력관리</t>
    <phoneticPr fontId="5" type="noConversion"/>
  </si>
  <si>
    <t>실습지도</t>
    <phoneticPr fontId="5" type="noConversion"/>
  </si>
  <si>
    <t>노인복지 인건비</t>
    <phoneticPr fontId="5" type="noConversion"/>
  </si>
  <si>
    <t>노인복지 급여</t>
    <phoneticPr fontId="5" type="noConversion"/>
  </si>
  <si>
    <t xml:space="preserve">노인복지 제수당 </t>
    <phoneticPr fontId="5" type="noConversion"/>
  </si>
  <si>
    <t>노인복지 법인수당</t>
    <phoneticPr fontId="5" type="noConversion"/>
  </si>
  <si>
    <t>노인복지 상여금</t>
    <phoneticPr fontId="5" type="noConversion"/>
  </si>
  <si>
    <t>노인복지 퇴직적립금</t>
    <phoneticPr fontId="5" type="noConversion"/>
  </si>
  <si>
    <t>노인복지 운영비</t>
    <phoneticPr fontId="5" type="noConversion"/>
  </si>
  <si>
    <t>노인복지 기관운영비</t>
    <phoneticPr fontId="5" type="noConversion"/>
  </si>
  <si>
    <t>노인복지 수용비 및 수수료</t>
    <phoneticPr fontId="5" type="noConversion"/>
  </si>
  <si>
    <t>노인복지 공공요금</t>
    <phoneticPr fontId="5" type="noConversion"/>
  </si>
  <si>
    <t>노인복지 재산조성비</t>
    <phoneticPr fontId="5" type="noConversion"/>
  </si>
  <si>
    <t>푸드뱅크 사업비</t>
    <phoneticPr fontId="5" type="noConversion"/>
  </si>
  <si>
    <t>강사관리</t>
    <phoneticPr fontId="5" type="noConversion"/>
  </si>
  <si>
    <t>바자회</t>
    <phoneticPr fontId="5" type="noConversion"/>
  </si>
  <si>
    <t>지역행사</t>
    <phoneticPr fontId="5" type="noConversion"/>
  </si>
  <si>
    <t>오프라인홍보</t>
    <phoneticPr fontId="5" type="noConversion"/>
  </si>
  <si>
    <t>주민인식개선</t>
    <phoneticPr fontId="5" type="noConversion"/>
  </si>
  <si>
    <t>푸드뱅크 운영비</t>
    <phoneticPr fontId="5" type="noConversion"/>
  </si>
  <si>
    <t>복지관잡지출</t>
    <phoneticPr fontId="5" type="noConversion"/>
  </si>
  <si>
    <t>자판기재료구입</t>
    <phoneticPr fontId="5" type="noConversion"/>
  </si>
  <si>
    <t>복지관 기타 잡지출</t>
    <phoneticPr fontId="5" type="noConversion"/>
  </si>
  <si>
    <t>합계</t>
    <phoneticPr fontId="5" type="noConversion"/>
  </si>
  <si>
    <t>이동목욕 인건비</t>
    <phoneticPr fontId="5" type="noConversion"/>
  </si>
  <si>
    <t>이동목욕 급여</t>
    <phoneticPr fontId="5" type="noConversion"/>
  </si>
  <si>
    <t>이동목욕 퇴직적립금</t>
    <phoneticPr fontId="5" type="noConversion"/>
  </si>
  <si>
    <t>이동목욕 사회보험</t>
    <phoneticPr fontId="5" type="noConversion"/>
  </si>
  <si>
    <t>복지네트워크 구축</t>
    <phoneticPr fontId="5" type="noConversion"/>
  </si>
  <si>
    <t>네트워크활동</t>
    <phoneticPr fontId="5" type="noConversion"/>
  </si>
  <si>
    <t>주민조직화1</t>
    <phoneticPr fontId="5" type="noConversion"/>
  </si>
  <si>
    <t>위기가정지원사업</t>
    <phoneticPr fontId="5" type="noConversion"/>
  </si>
  <si>
    <t>회의비 및 다과비</t>
    <phoneticPr fontId="5" type="noConversion"/>
  </si>
  <si>
    <t>[별첨1]2014년 복지관 예산 인건비 세부내역서</t>
    <phoneticPr fontId="5" type="noConversion"/>
  </si>
  <si>
    <t>구분</t>
    <phoneticPr fontId="5" type="noConversion"/>
  </si>
  <si>
    <t>직책</t>
    <phoneticPr fontId="5" type="noConversion"/>
  </si>
  <si>
    <t>호봉</t>
    <phoneticPr fontId="5" type="noConversion"/>
  </si>
  <si>
    <t>1년총급여</t>
    <phoneticPr fontId="5" type="noConversion"/>
  </si>
  <si>
    <t>기본급총계</t>
    <phoneticPr fontId="5" type="noConversion"/>
  </si>
  <si>
    <t>기본급</t>
    <phoneticPr fontId="5" type="noConversion"/>
  </si>
  <si>
    <t>제수당</t>
    <phoneticPr fontId="5" type="noConversion"/>
  </si>
  <si>
    <t>상여금</t>
    <phoneticPr fontId="5" type="noConversion"/>
  </si>
  <si>
    <t>연장근로수당</t>
    <phoneticPr fontId="21" type="noConversion"/>
  </si>
  <si>
    <t>국고제수당</t>
    <phoneticPr fontId="5" type="noConversion"/>
  </si>
  <si>
    <t>법인수당</t>
    <phoneticPr fontId="21" type="noConversion"/>
  </si>
  <si>
    <t>소계</t>
    <phoneticPr fontId="5" type="noConversion"/>
  </si>
  <si>
    <t>기말수당</t>
    <phoneticPr fontId="5" type="noConversion"/>
  </si>
  <si>
    <t>정근수당</t>
    <phoneticPr fontId="5" type="noConversion"/>
  </si>
  <si>
    <t>명절수당</t>
    <phoneticPr fontId="5" type="noConversion"/>
  </si>
  <si>
    <t>가계안정지원</t>
    <phoneticPr fontId="5" type="noConversion"/>
  </si>
  <si>
    <t>소계</t>
    <phoneticPr fontId="21" type="noConversion"/>
  </si>
  <si>
    <t>복지관</t>
    <phoneticPr fontId="5" type="noConversion"/>
  </si>
  <si>
    <t>관장</t>
    <phoneticPr fontId="5" type="noConversion"/>
  </si>
  <si>
    <t>관장 26</t>
    <phoneticPr fontId="5" type="noConversion"/>
  </si>
  <si>
    <t>부장(1)</t>
    <phoneticPr fontId="5" type="noConversion"/>
  </si>
  <si>
    <t>부장21</t>
    <phoneticPr fontId="5" type="noConversion"/>
  </si>
  <si>
    <t>부장(2)</t>
    <phoneticPr fontId="5" type="noConversion"/>
  </si>
  <si>
    <t>부장10</t>
    <phoneticPr fontId="5" type="noConversion"/>
  </si>
  <si>
    <t>과장(1)</t>
    <phoneticPr fontId="5" type="noConversion"/>
  </si>
  <si>
    <t>과장(2)</t>
    <phoneticPr fontId="5" type="noConversion"/>
  </si>
  <si>
    <t>과장8.5</t>
    <phoneticPr fontId="5" type="noConversion"/>
  </si>
  <si>
    <t>선임사회복지사(1)</t>
    <phoneticPr fontId="5" type="noConversion"/>
  </si>
  <si>
    <t>사복5.3</t>
    <phoneticPr fontId="5" type="noConversion"/>
  </si>
  <si>
    <t>선임사회복지사(2)</t>
    <phoneticPr fontId="5" type="noConversion"/>
  </si>
  <si>
    <t>사복5</t>
    <phoneticPr fontId="5" type="noConversion"/>
  </si>
  <si>
    <t>선임사회복지사(3)</t>
    <phoneticPr fontId="5" type="noConversion"/>
  </si>
  <si>
    <t>사복5</t>
    <phoneticPr fontId="21" type="noConversion"/>
  </si>
  <si>
    <t>선임사회복지사(4)</t>
    <phoneticPr fontId="21" type="noConversion"/>
  </si>
  <si>
    <t>사복3.8</t>
    <phoneticPr fontId="21" type="noConversion"/>
  </si>
  <si>
    <t>사회복지사(1)</t>
    <phoneticPr fontId="5" type="noConversion"/>
  </si>
  <si>
    <t>사회복지사(2)</t>
    <phoneticPr fontId="5" type="noConversion"/>
  </si>
  <si>
    <t>사회복지사(3)</t>
    <phoneticPr fontId="5" type="noConversion"/>
  </si>
  <si>
    <t>사복2.8</t>
    <phoneticPr fontId="21" type="noConversion"/>
  </si>
  <si>
    <t>사회복지사(4)</t>
    <phoneticPr fontId="5" type="noConversion"/>
  </si>
  <si>
    <t>사복2.5</t>
    <phoneticPr fontId="5" type="noConversion"/>
  </si>
  <si>
    <t>총무/선임사회복지사(5)</t>
    <phoneticPr fontId="21" type="noConversion"/>
  </si>
  <si>
    <t>사복6.8</t>
    <phoneticPr fontId="21" type="noConversion"/>
  </si>
  <si>
    <t>회계/선임사회복지사(6)</t>
    <phoneticPr fontId="5" type="noConversion"/>
  </si>
  <si>
    <t>사복5.5</t>
    <phoneticPr fontId="5" type="noConversion"/>
  </si>
  <si>
    <t>서무/선임사회복지사(7)</t>
    <phoneticPr fontId="5" type="noConversion"/>
  </si>
  <si>
    <t>사복3.8</t>
    <phoneticPr fontId="5" type="noConversion"/>
  </si>
  <si>
    <t>조리원</t>
    <phoneticPr fontId="5" type="noConversion"/>
  </si>
  <si>
    <t>조리원8.3</t>
    <phoneticPr fontId="5" type="noConversion"/>
  </si>
  <si>
    <t>안전관리인</t>
    <phoneticPr fontId="5" type="noConversion"/>
  </si>
  <si>
    <t>연봉</t>
    <phoneticPr fontId="5" type="noConversion"/>
  </si>
  <si>
    <t>연봉</t>
    <phoneticPr fontId="5" type="noConversion"/>
  </si>
  <si>
    <t>노인복지과</t>
    <phoneticPr fontId="5" type="noConversion"/>
  </si>
  <si>
    <t>선임사회복지사(1)</t>
    <phoneticPr fontId="5" type="noConversion"/>
  </si>
  <si>
    <t>선임사회복지사(2)</t>
    <phoneticPr fontId="5" type="noConversion"/>
  </si>
  <si>
    <t>사복3</t>
    <phoneticPr fontId="21" type="noConversion"/>
  </si>
  <si>
    <t>이동목욕</t>
    <phoneticPr fontId="5" type="noConversion"/>
  </si>
  <si>
    <t>연봉(사복5)</t>
    <phoneticPr fontId="21" type="noConversion"/>
  </si>
  <si>
    <t>방문목욕</t>
    <phoneticPr fontId="5" type="noConversion"/>
  </si>
  <si>
    <t>요양보호사(1)</t>
    <phoneticPr fontId="21" type="noConversion"/>
  </si>
  <si>
    <t>푸드마켓</t>
    <phoneticPr fontId="5" type="noConversion"/>
  </si>
  <si>
    <t>소장</t>
    <phoneticPr fontId="5" type="noConversion"/>
  </si>
  <si>
    <t>선임사회복지사</t>
    <phoneticPr fontId="5" type="noConversion"/>
  </si>
  <si>
    <t>사복11</t>
    <phoneticPr fontId="21" type="noConversion"/>
  </si>
  <si>
    <t>푸드뱅크</t>
    <phoneticPr fontId="21" type="noConversion"/>
  </si>
  <si>
    <t>사회복지사</t>
    <phoneticPr fontId="21" type="noConversion"/>
  </si>
  <si>
    <t>희망플러스/꿈나래</t>
    <phoneticPr fontId="5" type="noConversion"/>
  </si>
  <si>
    <t>사회복지사</t>
    <phoneticPr fontId="5" type="noConversion"/>
  </si>
  <si>
    <t>영양사</t>
    <phoneticPr fontId="5" type="noConversion"/>
  </si>
  <si>
    <t>영양사</t>
    <phoneticPr fontId="5" type="noConversion"/>
  </si>
  <si>
    <t>비정규직처우개선비</t>
    <phoneticPr fontId="5" type="noConversion"/>
  </si>
  <si>
    <t>요양보호사(2명)</t>
    <phoneticPr fontId="21" type="noConversion"/>
  </si>
  <si>
    <t>합    계</t>
    <phoneticPr fontId="5" type="noConversion"/>
  </si>
  <si>
    <t>.</t>
    <phoneticPr fontId="5" type="noConversion"/>
  </si>
  <si>
    <t>[별첨2]   2014년 복지관 예산 퇴직적립금 및 사회보험 세부 내역서</t>
    <phoneticPr fontId="5" type="noConversion"/>
  </si>
  <si>
    <t>비과세 제외 급여</t>
    <phoneticPr fontId="5" type="noConversion"/>
  </si>
  <si>
    <t>퇴직적립금</t>
    <phoneticPr fontId="5" type="noConversion"/>
  </si>
  <si>
    <t>사회보험 부담비용</t>
    <phoneticPr fontId="5" type="noConversion"/>
  </si>
  <si>
    <t>건강보험</t>
    <phoneticPr fontId="5" type="noConversion"/>
  </si>
  <si>
    <t>국민연금</t>
    <phoneticPr fontId="5" type="noConversion"/>
  </si>
  <si>
    <t>고용보험</t>
    <phoneticPr fontId="5" type="noConversion"/>
  </si>
  <si>
    <t>(A)</t>
    <phoneticPr fontId="5" type="noConversion"/>
  </si>
  <si>
    <t>(A*1/12)</t>
    <phoneticPr fontId="5" type="noConversion"/>
  </si>
  <si>
    <t>건강보험 
표준보수월액(B)</t>
    <phoneticPr fontId="5" type="noConversion"/>
  </si>
  <si>
    <r>
      <t>건강/요양보험납부액</t>
    </r>
    <r>
      <rPr>
        <sz val="8"/>
        <rFont val="굴림"/>
        <family val="3"/>
        <charset val="129"/>
      </rPr>
      <t xml:space="preserve">
(B*3.14%)</t>
    </r>
    <phoneticPr fontId="5" type="noConversion"/>
  </si>
  <si>
    <t>국민연금
표준보수월액(C)</t>
    <phoneticPr fontId="5" type="noConversion"/>
  </si>
  <si>
    <t>국민연금(C*4.5%)</t>
    <phoneticPr fontId="5" type="noConversion"/>
  </si>
  <si>
    <t>고용보험(A*0.9%)</t>
    <phoneticPr fontId="5" type="noConversion"/>
  </si>
  <si>
    <t>산재보험(A*0.7%)</t>
    <phoneticPr fontId="5" type="noConversion"/>
  </si>
  <si>
    <t>안전관리인</t>
    <phoneticPr fontId="5" type="noConversion"/>
  </si>
  <si>
    <t>노인복지과</t>
    <phoneticPr fontId="5" type="noConversion"/>
  </si>
  <si>
    <t>이동목욕</t>
    <phoneticPr fontId="5" type="noConversion"/>
  </si>
  <si>
    <t>푸드마켓</t>
    <phoneticPr fontId="5" type="noConversion"/>
  </si>
  <si>
    <t>푸드뱅크</t>
    <phoneticPr fontId="21" type="noConversion"/>
  </si>
  <si>
    <t>희망플러스/꿈나래</t>
    <phoneticPr fontId="5" type="noConversion"/>
  </si>
  <si>
    <t>비정규직처우개선비</t>
    <phoneticPr fontId="5" type="noConversion"/>
  </si>
  <si>
    <t>총계</t>
    <phoneticPr fontId="5" type="noConversion"/>
  </si>
  <si>
    <t>( 1 )  세입부</t>
    <phoneticPr fontId="5" type="noConversion"/>
  </si>
  <si>
    <t>교육문화</t>
    <phoneticPr fontId="5" type="noConversion"/>
  </si>
  <si>
    <t>복지사업수입</t>
    <phoneticPr fontId="5" type="noConversion"/>
  </si>
  <si>
    <t>지역복지수입</t>
    <phoneticPr fontId="5" type="noConversion"/>
  </si>
  <si>
    <t>실습비</t>
    <phoneticPr fontId="5" type="noConversion"/>
  </si>
  <si>
    <t>방문목욕수입(수가)</t>
    <phoneticPr fontId="5" type="noConversion"/>
  </si>
  <si>
    <t>방문목욕(수가)</t>
    <phoneticPr fontId="5" type="noConversion"/>
  </si>
  <si>
    <t>노인복지사업비</t>
    <phoneticPr fontId="5" type="noConversion"/>
  </si>
  <si>
    <t>복지관보조금</t>
    <phoneticPr fontId="5" type="noConversion"/>
  </si>
  <si>
    <t>이동목욕 보조금(수가)</t>
    <phoneticPr fontId="5" type="noConversion"/>
  </si>
  <si>
    <t>푸드마켓 보조금</t>
    <phoneticPr fontId="5" type="noConversion"/>
  </si>
  <si>
    <t>푸드마켓인건비보조금</t>
    <phoneticPr fontId="5" type="noConversion"/>
  </si>
  <si>
    <t>푸드 뱅크 보조금</t>
    <phoneticPr fontId="5" type="noConversion"/>
  </si>
  <si>
    <t>노인복지 보조금</t>
    <phoneticPr fontId="5" type="noConversion"/>
  </si>
  <si>
    <t>노인복지 인건비 보조금</t>
    <phoneticPr fontId="5" type="noConversion"/>
  </si>
  <si>
    <t>노인복지 운영비 보조금</t>
    <phoneticPr fontId="5" type="noConversion"/>
  </si>
  <si>
    <t>노인복지 사업비 보조금</t>
    <phoneticPr fontId="5" type="noConversion"/>
  </si>
  <si>
    <t>경로식당보조금</t>
    <phoneticPr fontId="5" type="noConversion"/>
  </si>
  <si>
    <t>밑반찬서비스보조금</t>
    <phoneticPr fontId="5" type="noConversion"/>
  </si>
  <si>
    <t>밑반찬보조금</t>
    <phoneticPr fontId="5" type="noConversion"/>
  </si>
  <si>
    <t>기타보조금</t>
    <phoneticPr fontId="5" type="noConversion"/>
  </si>
  <si>
    <t>영양사 지원금</t>
    <phoneticPr fontId="5" type="noConversion"/>
  </si>
  <si>
    <t>법인전입금</t>
    <phoneticPr fontId="5" type="noConversion"/>
  </si>
  <si>
    <t>복지관기금후원</t>
    <phoneticPr fontId="5" type="noConversion"/>
  </si>
  <si>
    <t>어린이재단결연후원</t>
    <phoneticPr fontId="5" type="noConversion"/>
  </si>
  <si>
    <t>조계종재단결연후원</t>
    <phoneticPr fontId="5" type="noConversion"/>
  </si>
  <si>
    <t>복지관결연후원</t>
    <phoneticPr fontId="5" type="noConversion"/>
  </si>
  <si>
    <t>푸드마켓기금후원</t>
    <phoneticPr fontId="5" type="noConversion"/>
  </si>
  <si>
    <t>복지관 잡수입</t>
    <phoneticPr fontId="5" type="noConversion"/>
  </si>
  <si>
    <t>자판기수입</t>
    <phoneticPr fontId="5" type="noConversion"/>
  </si>
  <si>
    <t>기타잡수입</t>
    <phoneticPr fontId="5" type="noConversion"/>
  </si>
  <si>
    <t>복지관 예금이자</t>
    <phoneticPr fontId="5" type="noConversion"/>
  </si>
  <si>
    <t>푸드마켓잡수입</t>
    <phoneticPr fontId="5" type="noConversion"/>
  </si>
  <si>
    <t>푸드마켓 예금이자</t>
    <phoneticPr fontId="5" type="noConversion"/>
  </si>
  <si>
    <t>푸드마켓통장예금이자</t>
    <phoneticPr fontId="5" type="noConversion"/>
  </si>
  <si>
    <t>푸드뱅크잡수입</t>
    <phoneticPr fontId="5" type="noConversion"/>
  </si>
  <si>
    <t>푸드뱅크통장예금이자</t>
    <phoneticPr fontId="5" type="noConversion"/>
  </si>
  <si>
    <t>노인복지잡수입</t>
    <phoneticPr fontId="5" type="noConversion"/>
  </si>
  <si>
    <t>노인복지통장예금이자</t>
    <phoneticPr fontId="5" type="noConversion"/>
  </si>
  <si>
    <t>복지관 이월금</t>
    <phoneticPr fontId="5" type="noConversion"/>
  </si>
  <si>
    <t>전년도이월금</t>
    <phoneticPr fontId="5" type="noConversion"/>
  </si>
  <si>
    <t>보조금이월금</t>
    <phoneticPr fontId="5" type="noConversion"/>
  </si>
  <si>
    <t>사업비이월금</t>
    <phoneticPr fontId="5" type="noConversion"/>
  </si>
  <si>
    <t>방문목욕사업비 이월금</t>
    <phoneticPr fontId="5" type="noConversion"/>
  </si>
  <si>
    <t>전입금이월금</t>
    <phoneticPr fontId="5" type="noConversion"/>
  </si>
  <si>
    <t>복지관후원금이월금</t>
    <phoneticPr fontId="5" type="noConversion"/>
  </si>
  <si>
    <t>일반후원금이월금</t>
    <phoneticPr fontId="5" type="noConversion"/>
  </si>
  <si>
    <t>위기가정지원금이월금</t>
    <phoneticPr fontId="5" type="noConversion"/>
  </si>
  <si>
    <t>푸드마켓 이월금</t>
    <phoneticPr fontId="5" type="noConversion"/>
  </si>
  <si>
    <t>푸드마켓후원금이월금</t>
    <phoneticPr fontId="5" type="noConversion"/>
  </si>
  <si>
    <t>노인복지이월금</t>
    <phoneticPr fontId="5" type="noConversion"/>
  </si>
  <si>
    <t>노인복지사업비이월금</t>
    <phoneticPr fontId="5" type="noConversion"/>
  </si>
  <si>
    <t>노인복지전년도이월금</t>
    <phoneticPr fontId="5" type="noConversion"/>
  </si>
  <si>
    <t>무더위쉼터 지원금</t>
    <phoneticPr fontId="5" type="noConversion"/>
  </si>
  <si>
    <t>노인정서지원사업</t>
    <phoneticPr fontId="5" type="noConversion"/>
  </si>
  <si>
    <t xml:space="preserve"> </t>
    <phoneticPr fontId="5" type="noConversion"/>
  </si>
  <si>
    <t>자양종합사회복지관 2014년 세부사업계획서</t>
    <phoneticPr fontId="5" type="noConversion"/>
  </si>
  <si>
    <t xml:space="preserve"> 2014년 예산 집행 현황</t>
    <phoneticPr fontId="21" type="noConversion"/>
  </si>
  <si>
    <t>푸드마켓</t>
    <phoneticPr fontId="21" type="noConversion"/>
  </si>
  <si>
    <t>단위:천원</t>
    <phoneticPr fontId="21" type="noConversion"/>
  </si>
  <si>
    <t>예산항목</t>
    <phoneticPr fontId="21" type="noConversion"/>
  </si>
  <si>
    <t>총금액</t>
    <phoneticPr fontId="21" type="noConversion"/>
  </si>
  <si>
    <t>세입</t>
    <phoneticPr fontId="5" type="noConversion"/>
  </si>
  <si>
    <t>세출</t>
    <phoneticPr fontId="5" type="noConversion"/>
  </si>
  <si>
    <t>시비</t>
    <phoneticPr fontId="21" type="noConversion"/>
  </si>
  <si>
    <t>구비</t>
    <phoneticPr fontId="21" type="noConversion"/>
  </si>
  <si>
    <t>자부담</t>
    <phoneticPr fontId="21" type="noConversion"/>
  </si>
  <si>
    <t>예산항목</t>
    <phoneticPr fontId="21" type="noConversion"/>
  </si>
  <si>
    <t>총금액</t>
    <phoneticPr fontId="21" type="noConversion"/>
  </si>
  <si>
    <t>운영비</t>
    <phoneticPr fontId="21" type="noConversion"/>
  </si>
  <si>
    <t>인건비</t>
    <phoneticPr fontId="21" type="noConversion"/>
  </si>
  <si>
    <t>복지수당</t>
    <phoneticPr fontId="21" type="noConversion"/>
  </si>
  <si>
    <t>사업비</t>
    <phoneticPr fontId="21" type="noConversion"/>
  </si>
  <si>
    <t>후원금</t>
    <phoneticPr fontId="21" type="noConversion"/>
  </si>
  <si>
    <t>반환금</t>
    <phoneticPr fontId="21" type="noConversion"/>
  </si>
  <si>
    <t>잡수입</t>
    <phoneticPr fontId="21" type="noConversion"/>
  </si>
  <si>
    <t>후원금이월금</t>
    <phoneticPr fontId="21" type="noConversion"/>
  </si>
  <si>
    <t>전년도이월금</t>
    <phoneticPr fontId="21" type="noConversion"/>
  </si>
  <si>
    <t>합계</t>
    <phoneticPr fontId="21" type="noConversion"/>
  </si>
  <si>
    <t>푸드뱅크</t>
    <phoneticPr fontId="21" type="noConversion"/>
  </si>
  <si>
    <t>세입</t>
    <phoneticPr fontId="5" type="noConversion"/>
  </si>
  <si>
    <t>세출</t>
    <phoneticPr fontId="5" type="noConversion"/>
  </si>
  <si>
    <t>이월금</t>
    <phoneticPr fontId="21" type="noConversion"/>
  </si>
  <si>
    <t>경로식당</t>
    <phoneticPr fontId="5" type="noConversion"/>
  </si>
  <si>
    <t>통합사례관리</t>
    <phoneticPr fontId="5" type="noConversion"/>
  </si>
  <si>
    <t>희망온돌</t>
    <phoneticPr fontId="5" type="noConversion"/>
  </si>
  <si>
    <t>희망온돌 사업비</t>
    <phoneticPr fontId="5" type="noConversion"/>
  </si>
  <si>
    <t>밑반찬서비스 운영비</t>
    <phoneticPr fontId="5" type="noConversion"/>
  </si>
  <si>
    <t>나는꽃이다</t>
    <phoneticPr fontId="5" type="noConversion"/>
  </si>
  <si>
    <t>주민조직화2</t>
    <phoneticPr fontId="5" type="noConversion"/>
  </si>
  <si>
    <t>물품후원</t>
    <phoneticPr fontId="5" type="noConversion"/>
  </si>
  <si>
    <t>조사연구</t>
    <phoneticPr fontId="5" type="noConversion"/>
  </si>
  <si>
    <t>노인복지 사회보험</t>
    <phoneticPr fontId="5" type="noConversion"/>
  </si>
  <si>
    <t>밑반찬서비스</t>
    <phoneticPr fontId="5" type="noConversion"/>
  </si>
  <si>
    <t>연봉(사복1)</t>
    <phoneticPr fontId="5" type="noConversion"/>
  </si>
  <si>
    <t>사복3</t>
    <phoneticPr fontId="5" type="noConversion"/>
  </si>
  <si>
    <t>과장8.8</t>
    <phoneticPr fontId="21" type="noConversion"/>
  </si>
  <si>
    <t>복지관 비지정후원금</t>
    <phoneticPr fontId="5" type="noConversion"/>
  </si>
  <si>
    <t>복지관 지정후원금</t>
    <phoneticPr fontId="5" type="noConversion"/>
  </si>
  <si>
    <t>푸드마켓 비지정후원금</t>
    <phoneticPr fontId="5" type="noConversion"/>
  </si>
  <si>
    <t>예산액(A)</t>
    <phoneticPr fontId="5" type="noConversion"/>
  </si>
  <si>
    <t>결산액(B)</t>
    <phoneticPr fontId="5" type="noConversion"/>
  </si>
  <si>
    <t>차기이월금</t>
    <phoneticPr fontId="5" type="noConversion"/>
  </si>
  <si>
    <t>(단위 : 원)</t>
    <phoneticPr fontId="5" type="noConversion"/>
  </si>
  <si>
    <t xml:space="preserve">  2013년 세입·세출 결산 총괄표 </t>
  </si>
  <si>
    <t>복지관개방사업 지원금</t>
    <phoneticPr fontId="5" type="noConversion"/>
  </si>
  <si>
    <t xml:space="preserve">결연후원금이월금 </t>
    <phoneticPr fontId="5" type="noConversion"/>
  </si>
  <si>
    <t>푸드마켓 제수당</t>
    <phoneticPr fontId="5" type="noConversion"/>
  </si>
  <si>
    <t>푸드뱅크 제수당</t>
    <phoneticPr fontId="5" type="noConversion"/>
  </si>
  <si>
    <t>복지관개방사업 사업비</t>
    <phoneticPr fontId="5" type="noConversion"/>
  </si>
  <si>
    <t>푸드뱅크 잡수입</t>
    <phoneticPr fontId="5" type="noConversion"/>
  </si>
  <si>
    <t>복지관 연장근로수당</t>
    <phoneticPr fontId="5" type="noConversion"/>
  </si>
  <si>
    <t>푸드마켓 법인수당</t>
    <phoneticPr fontId="5" type="noConversion"/>
  </si>
  <si>
    <t>푸드뱅크 일반관리비</t>
    <phoneticPr fontId="5" type="noConversion"/>
  </si>
  <si>
    <t>푸드뱅크 공공요금</t>
    <phoneticPr fontId="5" type="noConversion"/>
  </si>
  <si>
    <t>푸드뱅크 후원자개발 및 관리</t>
    <phoneticPr fontId="5" type="noConversion"/>
  </si>
  <si>
    <t>정규프로그램</t>
    <phoneticPr fontId="5" type="noConversion"/>
  </si>
  <si>
    <t>복지관운영비보조금</t>
    <phoneticPr fontId="5" type="noConversion"/>
  </si>
  <si>
    <t>복지관인건비보조금</t>
    <phoneticPr fontId="5" type="noConversion"/>
  </si>
  <si>
    <t>우편료</t>
    <phoneticPr fontId="5" type="noConversion"/>
  </si>
  <si>
    <t>전신전화료</t>
    <phoneticPr fontId="5" type="noConversion"/>
  </si>
  <si>
    <t>환경개선분담금</t>
    <phoneticPr fontId="5" type="noConversion"/>
  </si>
  <si>
    <t>자동차세(스타렉스 1, 2)</t>
    <phoneticPr fontId="5" type="noConversion"/>
  </si>
  <si>
    <t>기타보험료</t>
    <phoneticPr fontId="5" type="noConversion"/>
  </si>
  <si>
    <t>기타운영비</t>
    <phoneticPr fontId="5" type="noConversion"/>
  </si>
  <si>
    <t>시설장비유지비</t>
    <phoneticPr fontId="5" type="noConversion"/>
  </si>
  <si>
    <t>늘해랑교실</t>
    <phoneticPr fontId="5" type="noConversion"/>
  </si>
  <si>
    <t>푸드마켓 상여금</t>
    <phoneticPr fontId="5" type="noConversion"/>
  </si>
  <si>
    <t>푸드뱅크 상여금</t>
    <phoneticPr fontId="5" type="noConversion"/>
  </si>
  <si>
    <t>푸드뱅크 연장근로수당</t>
    <phoneticPr fontId="5" type="noConversion"/>
  </si>
  <si>
    <t>후원자관리 및 개발</t>
    <phoneticPr fontId="5" type="noConversion"/>
  </si>
  <si>
    <t>가족기능강화사업</t>
    <phoneticPr fontId="5" type="noConversion"/>
  </si>
  <si>
    <t>자양가족문화축제</t>
    <phoneticPr fontId="5" type="noConversion"/>
  </si>
  <si>
    <t>푸드마켓 연장근로수당</t>
    <phoneticPr fontId="5" type="noConversion"/>
  </si>
  <si>
    <t>푸드마켓운영비보조금</t>
    <phoneticPr fontId="5" type="noConversion"/>
  </si>
  <si>
    <t>푸드뱅크운영비보조금</t>
    <phoneticPr fontId="5" type="noConversion"/>
  </si>
  <si>
    <t>푸드뱅크인건비보조금</t>
    <phoneticPr fontId="5" type="noConversion"/>
  </si>
  <si>
    <t>복지포인트</t>
    <phoneticPr fontId="5" type="noConversion"/>
  </si>
  <si>
    <t>기능보강사업비</t>
    <phoneticPr fontId="5" type="noConversion"/>
  </si>
  <si>
    <t>아동급식지원비</t>
    <phoneticPr fontId="5" type="noConversion"/>
  </si>
  <si>
    <t>노인교실</t>
    <phoneticPr fontId="5" type="noConversion"/>
  </si>
  <si>
    <t>희망온돌프로젝트</t>
    <phoneticPr fontId="5" type="noConversion"/>
  </si>
  <si>
    <t>성인문해(구비)</t>
    <phoneticPr fontId="5" type="noConversion"/>
  </si>
  <si>
    <t>지정후원금이월금</t>
    <phoneticPr fontId="5" type="noConversion"/>
  </si>
  <si>
    <t>희망온돌프로젝트사업비이월금</t>
    <phoneticPr fontId="5" type="noConversion"/>
  </si>
  <si>
    <t>복지포인트</t>
    <phoneticPr fontId="5" type="noConversion"/>
  </si>
  <si>
    <t>시설운영위원회</t>
    <phoneticPr fontId="5" type="noConversion"/>
  </si>
  <si>
    <t>직원해외연수</t>
    <phoneticPr fontId="5" type="noConversion"/>
  </si>
  <si>
    <t>부모교육</t>
    <phoneticPr fontId="5" type="noConversion"/>
  </si>
  <si>
    <t>아동복지사업</t>
    <phoneticPr fontId="5" type="noConversion"/>
  </si>
  <si>
    <t>사례관리 사업비</t>
    <phoneticPr fontId="5" type="noConversion"/>
  </si>
  <si>
    <t>청소년진로체험</t>
    <phoneticPr fontId="5" type="noConversion"/>
  </si>
  <si>
    <t>동화</t>
    <phoneticPr fontId="5" type="noConversion"/>
  </si>
  <si>
    <t>행복한인생</t>
    <phoneticPr fontId="5" type="noConversion"/>
  </si>
  <si>
    <t>정서지원서비스</t>
    <phoneticPr fontId="5" type="noConversion"/>
  </si>
  <si>
    <r>
      <t>99</t>
    </r>
    <r>
      <rPr>
        <sz val="10"/>
        <color theme="1"/>
        <rFont val="맑은 고딕"/>
        <family val="3"/>
        <charset val="129"/>
      </rPr>
      <t>℃</t>
    </r>
    <phoneticPr fontId="5" type="noConversion"/>
  </si>
  <si>
    <t>푸드마켓 퇴직적립금</t>
    <phoneticPr fontId="5" type="noConversion"/>
  </si>
  <si>
    <t>푸드마켓 홍보비</t>
    <phoneticPr fontId="5" type="noConversion"/>
  </si>
  <si>
    <t>푸드마켓 차량관리비</t>
    <phoneticPr fontId="5" type="noConversion"/>
  </si>
  <si>
    <t>푸드마켓 일반관리비</t>
    <phoneticPr fontId="5" type="noConversion"/>
  </si>
  <si>
    <t>푸드마켓 공공요금</t>
    <phoneticPr fontId="5" type="noConversion"/>
  </si>
  <si>
    <t>푸드마켓 후원자개발 및 관리</t>
    <phoneticPr fontId="5" type="noConversion"/>
  </si>
  <si>
    <t>푸드마켓 자산취득비</t>
    <phoneticPr fontId="5" type="noConversion"/>
  </si>
  <si>
    <t>푸드마켓 시설장비유지비</t>
    <phoneticPr fontId="5" type="noConversion"/>
  </si>
  <si>
    <t>푸드뱅크 퇴직적립금</t>
    <phoneticPr fontId="5" type="noConversion"/>
  </si>
  <si>
    <t>푸드뱅크 사회보험</t>
    <phoneticPr fontId="5" type="noConversion"/>
  </si>
  <si>
    <t>자양힐링공간</t>
    <phoneticPr fontId="5" type="noConversion"/>
  </si>
  <si>
    <t>복지관 개방사업 이월금</t>
    <phoneticPr fontId="5" type="noConversion"/>
  </si>
  <si>
    <t>이동목욕 제수당</t>
    <phoneticPr fontId="5" type="noConversion"/>
  </si>
  <si>
    <t>노인복지 회원관리</t>
    <phoneticPr fontId="5" type="noConversion"/>
  </si>
  <si>
    <t>노인복지 여가사업비</t>
    <phoneticPr fontId="5" type="noConversion"/>
  </si>
  <si>
    <t>노인복지 교육사업비</t>
    <phoneticPr fontId="5" type="noConversion"/>
  </si>
  <si>
    <t>노인복지 심화프로그램</t>
    <phoneticPr fontId="5" type="noConversion"/>
  </si>
  <si>
    <t>2018년예산(A)</t>
    <phoneticPr fontId="5" type="noConversion"/>
  </si>
  <si>
    <t>2018년결산(B)</t>
    <phoneticPr fontId="5" type="noConversion"/>
  </si>
  <si>
    <t>2018년 세입·세출 결산 총괄표</t>
    <phoneticPr fontId="5" type="noConversion"/>
  </si>
  <si>
    <t>(2018. 1 .1. - 2018. 12. 31.)</t>
    <phoneticPr fontId="5" type="noConversion"/>
  </si>
  <si>
    <t>2018년 세입.세출 결산 산출내역</t>
    <phoneticPr fontId="5" type="noConversion"/>
  </si>
  <si>
    <t>2018년</t>
    <phoneticPr fontId="5" type="noConversion"/>
  </si>
  <si>
    <t>(2018. 1 .1. - 2018. 12. 31.)</t>
    <phoneticPr fontId="5" type="noConversion"/>
  </si>
  <si>
    <t>수지침(초, 중급)</t>
    <phoneticPr fontId="5" type="noConversion"/>
  </si>
  <si>
    <t>노인복지 회원관리</t>
    <phoneticPr fontId="5" type="noConversion"/>
  </si>
  <si>
    <t>노인복지 여가사업</t>
    <phoneticPr fontId="5" type="noConversion"/>
  </si>
  <si>
    <t>노인복지 건강증진</t>
    <phoneticPr fontId="5" type="noConversion"/>
  </si>
  <si>
    <t>노인복지 취미여가</t>
    <phoneticPr fontId="5" type="noConversion"/>
  </si>
  <si>
    <t>노인복지 교육사업</t>
    <phoneticPr fontId="5" type="noConversion"/>
  </si>
  <si>
    <t>노인복지 교양교육</t>
    <phoneticPr fontId="5" type="noConversion"/>
  </si>
  <si>
    <t>노인복지 정보화 사업비</t>
    <phoneticPr fontId="5" type="noConversion"/>
  </si>
  <si>
    <t>노인복지 테마꾸러미</t>
    <phoneticPr fontId="5" type="noConversion"/>
  </si>
  <si>
    <t>노인복지 노인프로그램</t>
    <phoneticPr fontId="5" type="noConversion"/>
  </si>
  <si>
    <t>공공복지서포터즈 지원금</t>
    <phoneticPr fontId="5" type="noConversion"/>
  </si>
  <si>
    <t>나눔가게 지원금</t>
    <phoneticPr fontId="5" type="noConversion"/>
  </si>
  <si>
    <t>위기가정지원사업</t>
    <phoneticPr fontId="5" type="noConversion"/>
  </si>
  <si>
    <t>경제놀이터</t>
    <phoneticPr fontId="5" type="noConversion"/>
  </si>
  <si>
    <t>한울타리</t>
    <phoneticPr fontId="5" type="noConversion"/>
  </si>
  <si>
    <t>AJ장학금</t>
    <phoneticPr fontId="5" type="noConversion"/>
  </si>
  <si>
    <t>첫걸음프로젝트</t>
    <phoneticPr fontId="5" type="noConversion"/>
  </si>
  <si>
    <t>K2 스쿨핑</t>
    <phoneticPr fontId="5" type="noConversion"/>
  </si>
  <si>
    <t>늘해랑</t>
    <phoneticPr fontId="5" type="noConversion"/>
  </si>
  <si>
    <t>양성평등</t>
    <phoneticPr fontId="5" type="noConversion"/>
  </si>
  <si>
    <t>지기지우</t>
    <phoneticPr fontId="5" type="noConversion"/>
  </si>
  <si>
    <t>쿠보</t>
    <phoneticPr fontId="5" type="noConversion"/>
  </si>
  <si>
    <t>장애성인(향향색색)</t>
    <phoneticPr fontId="5" type="noConversion"/>
  </si>
  <si>
    <t>성인문해(구비)</t>
    <phoneticPr fontId="5" type="noConversion"/>
  </si>
  <si>
    <t>성인문해(국비)</t>
    <phoneticPr fontId="5" type="noConversion"/>
  </si>
  <si>
    <t>산타원정대이월금</t>
    <phoneticPr fontId="5" type="noConversion"/>
  </si>
  <si>
    <t>2018년</t>
    <phoneticPr fontId="5" type="noConversion"/>
  </si>
  <si>
    <t>복지관 상여금(명절휴가비)</t>
    <phoneticPr fontId="5" type="noConversion"/>
  </si>
  <si>
    <t>외부인력 인건비</t>
    <phoneticPr fontId="5" type="noConversion"/>
  </si>
  <si>
    <t>외부인력 인건비</t>
    <phoneticPr fontId="5" type="noConversion"/>
  </si>
  <si>
    <t>차량유류대</t>
    <phoneticPr fontId="5" type="noConversion"/>
  </si>
  <si>
    <t>차량장비유지비</t>
    <phoneticPr fontId="5" type="noConversion"/>
  </si>
  <si>
    <t>장애성인 향향색색</t>
    <phoneticPr fontId="5" type="noConversion"/>
  </si>
  <si>
    <t>손주육아나눔터</t>
    <phoneticPr fontId="5" type="noConversion"/>
  </si>
  <si>
    <t>성인문해</t>
    <phoneticPr fontId="5" type="noConversion"/>
  </si>
  <si>
    <t>우아한밥상</t>
    <phoneticPr fontId="5" type="noConversion"/>
  </si>
  <si>
    <t>두루두루배움터(화양초)</t>
    <phoneticPr fontId="5" type="noConversion"/>
  </si>
  <si>
    <t>학교사회사업</t>
    <phoneticPr fontId="5" type="noConversion"/>
  </si>
  <si>
    <t>마음그리기</t>
    <phoneticPr fontId="5" type="noConversion"/>
  </si>
  <si>
    <t>다시놀가 Re-Play</t>
    <phoneticPr fontId="5" type="noConversion"/>
  </si>
  <si>
    <t>청소년사업비</t>
    <phoneticPr fontId="5" type="noConversion"/>
  </si>
  <si>
    <t>k2스쿨핑</t>
    <phoneticPr fontId="5" type="noConversion"/>
  </si>
  <si>
    <t>학교연계봉사단</t>
    <phoneticPr fontId="5" type="noConversion"/>
  </si>
  <si>
    <t>한울타리</t>
    <phoneticPr fontId="5" type="noConversion"/>
  </si>
  <si>
    <t>한울타리사업비</t>
    <phoneticPr fontId="5" type="noConversion"/>
  </si>
  <si>
    <t>한울타리운영비</t>
    <phoneticPr fontId="5" type="noConversion"/>
  </si>
  <si>
    <t>경제놀이터</t>
    <phoneticPr fontId="5" type="noConversion"/>
  </si>
  <si>
    <t>교육진행비</t>
    <phoneticPr fontId="5" type="noConversion"/>
  </si>
  <si>
    <t>시장체험준비비</t>
    <phoneticPr fontId="5" type="noConversion"/>
  </si>
  <si>
    <t>관리운영비</t>
    <phoneticPr fontId="5" type="noConversion"/>
  </si>
  <si>
    <t>봄.여름.가을.겨울 그리고봄</t>
    <phoneticPr fontId="5" type="noConversion"/>
  </si>
  <si>
    <t>이동목욕 운영비(수용비및수수료)</t>
    <phoneticPr fontId="5" type="noConversion"/>
  </si>
  <si>
    <t>이동목욕 차량관리비</t>
    <phoneticPr fontId="5" type="noConversion"/>
  </si>
  <si>
    <t>이동목욕 공공요금</t>
    <phoneticPr fontId="5" type="noConversion"/>
  </si>
  <si>
    <t>이동목욕 제세공과금</t>
    <phoneticPr fontId="5" type="noConversion"/>
  </si>
  <si>
    <t>이동목욕 기타운영비</t>
    <phoneticPr fontId="5" type="noConversion"/>
  </si>
  <si>
    <t>푸드뱅크 차량관리비</t>
    <phoneticPr fontId="5" type="noConversion"/>
  </si>
  <si>
    <t>동네방네다모아</t>
    <phoneticPr fontId="5" type="noConversion"/>
  </si>
  <si>
    <t>나누자 봉사단</t>
    <phoneticPr fontId="5" type="noConversion"/>
  </si>
  <si>
    <t>시니어 동아리</t>
    <phoneticPr fontId="5" type="noConversion"/>
  </si>
  <si>
    <t>나가자사랑봉사단</t>
    <phoneticPr fontId="5" type="noConversion"/>
  </si>
  <si>
    <t>자원봉사동아리 크보</t>
    <phoneticPr fontId="5" type="noConversion"/>
  </si>
  <si>
    <t>물품후원 관리비</t>
    <phoneticPr fontId="5" type="noConversion"/>
  </si>
  <si>
    <t>나눔가게사업비</t>
    <phoneticPr fontId="5" type="noConversion"/>
  </si>
  <si>
    <t>네트워크</t>
    <phoneticPr fontId="5" type="noConversion"/>
  </si>
  <si>
    <t>구단위네트워크</t>
    <phoneticPr fontId="5" type="noConversion"/>
  </si>
  <si>
    <t>거점기관인센티브</t>
    <phoneticPr fontId="5" type="noConversion"/>
  </si>
  <si>
    <t>노인복지 연장근로수당</t>
    <phoneticPr fontId="5" type="noConversion"/>
  </si>
  <si>
    <t>노인복지 기타후생비</t>
    <phoneticPr fontId="5" type="noConversion"/>
  </si>
  <si>
    <t>노인복지 시설비</t>
    <phoneticPr fontId="5" type="noConversion"/>
  </si>
  <si>
    <t>노인복지 자산취득비</t>
    <phoneticPr fontId="5" type="noConversion"/>
  </si>
  <si>
    <t>노인복지 시설장비유지비</t>
    <phoneticPr fontId="5" type="noConversion"/>
  </si>
  <si>
    <t>노인복지 강사관리</t>
    <phoneticPr fontId="5" type="noConversion"/>
  </si>
  <si>
    <t>노인복지 건강증진</t>
    <phoneticPr fontId="5" type="noConversion"/>
  </si>
  <si>
    <t>노인복지 교양교육</t>
    <phoneticPr fontId="5" type="noConversion"/>
  </si>
  <si>
    <t>노인복지 정보화교육</t>
    <phoneticPr fontId="5" type="noConversion"/>
  </si>
  <si>
    <t>노인복지 인생수업</t>
    <phoneticPr fontId="5" type="noConversion"/>
  </si>
  <si>
    <t>노인복지 테마꾸러미</t>
    <phoneticPr fontId="5" type="noConversion"/>
  </si>
  <si>
    <t>예비비및기타</t>
    <phoneticPr fontId="5" type="noConversion"/>
  </si>
  <si>
    <t>예비비및기타</t>
    <phoneticPr fontId="5" type="noConversion"/>
  </si>
  <si>
    <t>반환금</t>
    <phoneticPr fontId="5" type="noConversion"/>
  </si>
  <si>
    <t>노인복지 특별행사비</t>
    <phoneticPr fontId="5" type="noConversion"/>
  </si>
  <si>
    <t>노인복지 특별행사비</t>
    <phoneticPr fontId="5" type="noConversion"/>
  </si>
  <si>
    <t>평생학습동아리</t>
    <phoneticPr fontId="5" type="noConversion"/>
  </si>
  <si>
    <t>비정규직처우개선비</t>
    <phoneticPr fontId="5" type="noConversion"/>
  </si>
  <si>
    <t>차량소모품비</t>
    <phoneticPr fontId="5" type="noConversion"/>
  </si>
  <si>
    <t>직원내부교육.연수</t>
    <phoneticPr fontId="5" type="noConversion"/>
  </si>
  <si>
    <t>직원외부교육.연수</t>
    <phoneticPr fontId="5" type="noConversion"/>
  </si>
  <si>
    <t>첫걸음</t>
    <phoneticPr fontId="5" type="noConversion"/>
  </si>
  <si>
    <t>첫걸음사업비</t>
    <phoneticPr fontId="5" type="noConversion"/>
  </si>
  <si>
    <t>첫걸음운영비</t>
    <phoneticPr fontId="5" type="noConversion"/>
  </si>
  <si>
    <t>지기지우</t>
    <phoneticPr fontId="5" type="noConversion"/>
  </si>
  <si>
    <t>지기지우사업비</t>
    <phoneticPr fontId="5" type="noConversion"/>
  </si>
  <si>
    <t>요리활동</t>
    <phoneticPr fontId="5" type="noConversion"/>
  </si>
  <si>
    <t>신체강화활동</t>
    <phoneticPr fontId="5" type="noConversion"/>
  </si>
  <si>
    <t>감성문화활동</t>
    <phoneticPr fontId="5" type="noConversion"/>
  </si>
  <si>
    <t>밑반찬나눔활동</t>
    <phoneticPr fontId="5" type="noConversion"/>
  </si>
  <si>
    <t>생신서비스지원활동</t>
    <phoneticPr fontId="5" type="noConversion"/>
  </si>
  <si>
    <t>친구초대활동</t>
    <phoneticPr fontId="5" type="noConversion"/>
  </si>
  <si>
    <t>지기지우 운영비</t>
    <phoneticPr fontId="5" type="noConversion"/>
  </si>
  <si>
    <t>지기지우 관리운영비</t>
    <phoneticPr fontId="5" type="noConversion"/>
  </si>
  <si>
    <t>일용잡급</t>
    <phoneticPr fontId="5" type="noConversion"/>
  </si>
  <si>
    <t>일용잡급</t>
    <phoneticPr fontId="5" type="noConversion"/>
  </si>
  <si>
    <t>출산휴가 및 1~2월 인원1명 적음</t>
    <phoneticPr fontId="5" type="noConversion"/>
  </si>
  <si>
    <t>급량비 누락</t>
    <phoneticPr fontId="5" type="noConversion"/>
  </si>
  <si>
    <t>2017년도 급여 산출 기준</t>
    <phoneticPr fontId="5" type="noConversion"/>
  </si>
  <si>
    <t>외부인력관리에 포함 됨.</t>
    <phoneticPr fontId="5" type="noConversion"/>
  </si>
  <si>
    <t>외부인력관리에 포함 됨.</t>
    <phoneticPr fontId="5" type="noConversion"/>
  </si>
  <si>
    <t>평가및 위탁으로 인한 교육 / 연수 저조</t>
    <phoneticPr fontId="5" type="noConversion"/>
  </si>
  <si>
    <t>명절수당 및 특별수당 지급</t>
    <phoneticPr fontId="5" type="noConversion"/>
  </si>
  <si>
    <t>운영비에 포함</t>
    <phoneticPr fontId="5" type="noConversion"/>
  </si>
  <si>
    <t>전체적인 사업 저조</t>
    <phoneticPr fontId="5" type="noConversion"/>
  </si>
  <si>
    <t>환경미화원 급여.</t>
    <phoneticPr fontId="5" type="noConversion"/>
  </si>
  <si>
    <t>복지관 이월금</t>
    <phoneticPr fontId="5" type="noConversion"/>
  </si>
  <si>
    <t>전년도 이월금</t>
    <phoneticPr fontId="5" type="noConversion"/>
  </si>
  <si>
    <t>밑반찬 보조금 이월금</t>
    <phoneticPr fontId="5" type="noConversion"/>
  </si>
  <si>
    <t>사업비 이월금</t>
    <phoneticPr fontId="5" type="noConversion"/>
  </si>
  <si>
    <t>전입금 이월금</t>
    <phoneticPr fontId="5" type="noConversion"/>
  </si>
  <si>
    <t>비지정후원금 이월금</t>
    <phoneticPr fontId="5" type="noConversion"/>
  </si>
  <si>
    <t>지정후원금 이월금</t>
    <phoneticPr fontId="5" type="noConversion"/>
  </si>
  <si>
    <t>푸드마켓 이월금</t>
    <phoneticPr fontId="5" type="noConversion"/>
  </si>
  <si>
    <t>푸드마켓 비지정후원금 이월금</t>
    <phoneticPr fontId="5" type="noConversion"/>
  </si>
  <si>
    <t>푸드마켓 전년도 이월금</t>
    <phoneticPr fontId="5" type="noConversion"/>
  </si>
  <si>
    <t>푸드뱅크 이월금</t>
    <phoneticPr fontId="5" type="noConversion"/>
  </si>
  <si>
    <t>푸드뱅크 전년도 이월금</t>
    <phoneticPr fontId="5" type="noConversion"/>
  </si>
  <si>
    <t>노인복지 이월금</t>
    <phoneticPr fontId="5" type="noConversion"/>
  </si>
  <si>
    <t>노인복지 사업비 이월금</t>
    <phoneticPr fontId="5" type="noConversion"/>
  </si>
  <si>
    <t>노인복지 전년도 이월금</t>
    <phoneticPr fontId="5" type="noConversion"/>
  </si>
  <si>
    <t>반납</t>
    <phoneticPr fontId="5" type="noConversion"/>
  </si>
  <si>
    <t>방문목욕 사업비 이월금</t>
    <phoneticPr fontId="5" type="noConversion"/>
  </si>
  <si>
    <t>수강생 증가</t>
    <phoneticPr fontId="5" type="noConversion"/>
  </si>
  <si>
    <t>수강료 인상</t>
    <phoneticPr fontId="5" type="noConversion"/>
  </si>
  <si>
    <t>상반기 지원금만 반영 됨.</t>
    <phoneticPr fontId="5" type="noConversion"/>
  </si>
  <si>
    <t>정기예금해지로 감소</t>
    <phoneticPr fontId="5" type="noConversion"/>
  </si>
  <si>
    <t>대관료 증가</t>
    <phoneticPr fontId="5" type="noConversion"/>
  </si>
  <si>
    <t>지급 및 외부지원금은 반납 예정</t>
    <phoneticPr fontId="5" type="noConversion"/>
  </si>
  <si>
    <t>사업비</t>
    <phoneticPr fontId="5" type="noConversion"/>
  </si>
  <si>
    <t>자양종합사회복지관 2018년 결산서</t>
    <phoneticPr fontId="5" type="noConversion"/>
  </si>
  <si>
    <t>증감(B-A)</t>
    <phoneticPr fontId="5" type="noConversion"/>
  </si>
  <si>
    <t>증감(B-A)</t>
    <phoneticPr fontId="5" type="noConversion"/>
  </si>
  <si>
    <t>증감(A-B)</t>
    <phoneticPr fontId="5" type="noConversion"/>
  </si>
  <si>
    <t>인건비</t>
    <phoneticPr fontId="5" type="noConversion"/>
  </si>
  <si>
    <t>운영비</t>
    <phoneticPr fontId="5" type="noConversion"/>
  </si>
  <si>
    <t>기타</t>
    <phoneticPr fontId="5" type="noConversion"/>
  </si>
  <si>
    <t>이월</t>
    <phoneticPr fontId="5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</si>
</sst>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#,##0_ "/>
    <numFmt numFmtId="178" formatCode="_-* #,##0_-;\-* #,##0_-;_-* &quot;-&quot;??_-;_-@_-"/>
  </numFmts>
  <fonts count="6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7"/>
      <name val="굴림"/>
      <family val="3"/>
      <charset val="129"/>
    </font>
    <font>
      <sz val="9"/>
      <name val="굴림"/>
      <family val="3"/>
      <charset val="129"/>
    </font>
    <font>
      <sz val="10"/>
      <name val="돋움"/>
      <family val="3"/>
      <charset val="129"/>
    </font>
    <font>
      <sz val="32"/>
      <name val="굴림"/>
      <family val="3"/>
      <charset val="129"/>
    </font>
    <font>
      <sz val="22"/>
      <name val="굴림"/>
      <family val="3"/>
      <charset val="129"/>
    </font>
    <font>
      <b/>
      <sz val="28"/>
      <name val="굴림"/>
      <family val="3"/>
      <charset val="129"/>
    </font>
    <font>
      <b/>
      <sz val="11"/>
      <name val="굴림"/>
      <family val="3"/>
      <charset val="129"/>
    </font>
    <font>
      <b/>
      <sz val="30"/>
      <name val="굴림"/>
      <family val="3"/>
      <charset val="129"/>
    </font>
    <font>
      <b/>
      <sz val="32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b/>
      <sz val="10"/>
      <color theme="1"/>
      <name val="굴림"/>
      <family val="3"/>
      <charset val="129"/>
    </font>
    <font>
      <sz val="7"/>
      <color theme="1"/>
      <name val="굴림"/>
      <family val="3"/>
      <charset val="129"/>
    </font>
    <font>
      <b/>
      <sz val="11"/>
      <name val="돋움"/>
      <family val="3"/>
      <charset val="129"/>
    </font>
    <font>
      <b/>
      <sz val="5"/>
      <color theme="1"/>
      <name val="굴림"/>
      <family val="3"/>
      <charset val="129"/>
    </font>
    <font>
      <sz val="9"/>
      <name val="돋움"/>
      <family val="3"/>
      <charset val="129"/>
    </font>
    <font>
      <b/>
      <sz val="22"/>
      <name val="굴림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8"/>
      <color rgb="FFFF0000"/>
      <name val="굴림체"/>
      <family val="3"/>
      <charset val="129"/>
    </font>
    <font>
      <sz val="8"/>
      <color theme="1"/>
      <name val="굴림체"/>
      <family val="3"/>
      <charset val="129"/>
    </font>
    <font>
      <sz val="1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8"/>
      <color theme="1"/>
      <name val="굴림체"/>
      <family val="3"/>
      <charset val="129"/>
    </font>
    <font>
      <sz val="11"/>
      <color rgb="FFFF0000"/>
      <name val="굴림체"/>
      <family val="3"/>
      <charset val="129"/>
    </font>
    <font>
      <b/>
      <sz val="8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b/>
      <sz val="20"/>
      <name val="굴림체"/>
      <family val="3"/>
      <charset val="129"/>
    </font>
    <font>
      <sz val="16"/>
      <name val="맑은 고딕"/>
      <family val="3"/>
      <charset val="129"/>
      <scheme val="minor"/>
    </font>
    <font>
      <sz val="4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28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b/>
      <sz val="36"/>
      <name val="맑은 고딕"/>
      <family val="3"/>
      <charset val="129"/>
      <scheme val="minor"/>
    </font>
    <font>
      <sz val="3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name val="굴림체"/>
      <family val="3"/>
      <charset val="129"/>
    </font>
    <font>
      <b/>
      <sz val="4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04">
    <xf numFmtId="0" fontId="0" fillId="0" borderId="0" xfId="0"/>
    <xf numFmtId="41" fontId="4" fillId="0" borderId="0" xfId="1" applyFont="1" applyFill="1" applyBorder="1" applyAlignment="1">
      <alignment vertical="center"/>
    </xf>
    <xf numFmtId="41" fontId="7" fillId="0" borderId="0" xfId="1" applyFont="1" applyFill="1" applyBorder="1" applyAlignment="1">
      <alignment vertical="center"/>
    </xf>
    <xf numFmtId="41" fontId="4" fillId="0" borderId="0" xfId="1" applyFont="1" applyFill="1" applyBorder="1" applyAlignment="1">
      <alignment horizontal="center" vertical="center" wrapText="1"/>
    </xf>
    <xf numFmtId="41" fontId="7" fillId="0" borderId="0" xfId="1" applyFont="1" applyFill="1" applyAlignment="1">
      <alignment horizontal="center" vertical="center"/>
    </xf>
    <xf numFmtId="41" fontId="7" fillId="0" borderId="0" xfId="1" applyFont="1" applyFill="1" applyAlignment="1">
      <alignment vertical="center"/>
    </xf>
    <xf numFmtId="41" fontId="11" fillId="0" borderId="0" xfId="1" applyFont="1" applyFill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41" fontId="12" fillId="0" borderId="0" xfId="1" applyFont="1" applyFill="1" applyAlignment="1">
      <alignment horizontal="centerContinuous" vertical="center"/>
    </xf>
    <xf numFmtId="41" fontId="12" fillId="0" borderId="0" xfId="1" applyFont="1" applyFill="1" applyBorder="1" applyAlignment="1">
      <alignment horizontal="centerContinuous" vertical="center"/>
    </xf>
    <xf numFmtId="0" fontId="7" fillId="0" borderId="0" xfId="0" applyFont="1" applyFill="1"/>
    <xf numFmtId="41" fontId="9" fillId="0" borderId="1" xfId="1" applyFont="1" applyFill="1" applyBorder="1" applyAlignment="1">
      <alignment horizontal="center" vertical="center"/>
    </xf>
    <xf numFmtId="0" fontId="0" fillId="0" borderId="0" xfId="0" applyFill="1"/>
    <xf numFmtId="41" fontId="4" fillId="0" borderId="0" xfId="1" applyFont="1" applyFill="1" applyBorder="1" applyAlignment="1" applyProtection="1">
      <alignment horizontal="center" vertical="center"/>
      <protection locked="0"/>
    </xf>
    <xf numFmtId="41" fontId="17" fillId="0" borderId="47" xfId="1" applyFont="1" applyFill="1" applyBorder="1" applyAlignment="1">
      <alignment vertical="center"/>
    </xf>
    <xf numFmtId="0" fontId="17" fillId="0" borderId="2" xfId="1" applyNumberFormat="1" applyFont="1" applyFill="1" applyBorder="1" applyAlignment="1">
      <alignment horizontal="center" vertical="center"/>
    </xf>
    <xf numFmtId="41" fontId="17" fillId="0" borderId="48" xfId="1" applyFont="1" applyFill="1" applyBorder="1" applyAlignment="1">
      <alignment horizontal="center" vertical="center" shrinkToFit="1"/>
    </xf>
    <xf numFmtId="41" fontId="17" fillId="0" borderId="6" xfId="1" applyFont="1" applyFill="1" applyBorder="1" applyAlignment="1">
      <alignment horizontal="center" vertical="center" shrinkToFit="1"/>
    </xf>
    <xf numFmtId="41" fontId="17" fillId="0" borderId="1" xfId="1" applyFont="1" applyFill="1" applyBorder="1" applyAlignment="1">
      <alignment horizontal="center" vertical="center" shrinkToFit="1"/>
    </xf>
    <xf numFmtId="41" fontId="23" fillId="0" borderId="50" xfId="1" applyFont="1" applyFill="1" applyBorder="1" applyAlignment="1">
      <alignment horizontal="center" vertical="center" shrinkToFit="1"/>
    </xf>
    <xf numFmtId="41" fontId="17" fillId="0" borderId="51" xfId="1" applyFont="1" applyFill="1" applyBorder="1" applyAlignment="1">
      <alignment horizontal="center" vertical="center" shrinkToFit="1"/>
    </xf>
    <xf numFmtId="41" fontId="23" fillId="0" borderId="2" xfId="1" applyFont="1" applyFill="1" applyBorder="1" applyAlignment="1">
      <alignment horizontal="center" vertical="center" shrinkToFit="1"/>
    </xf>
    <xf numFmtId="41" fontId="17" fillId="0" borderId="52" xfId="1" applyFont="1" applyFill="1" applyBorder="1" applyAlignment="1">
      <alignment horizontal="center" vertical="center"/>
    </xf>
    <xf numFmtId="41" fontId="17" fillId="0" borderId="0" xfId="1" applyFont="1" applyFill="1" applyBorder="1" applyAlignment="1">
      <alignment horizontal="center" vertical="center"/>
    </xf>
    <xf numFmtId="41" fontId="19" fillId="0" borderId="47" xfId="1" applyFont="1" applyFill="1" applyBorder="1" applyAlignment="1">
      <alignment vertical="center"/>
    </xf>
    <xf numFmtId="41" fontId="17" fillId="0" borderId="53" xfId="1" applyFont="1" applyFill="1" applyBorder="1" applyAlignment="1">
      <alignment horizontal="center" vertical="center" shrinkToFit="1"/>
    </xf>
    <xf numFmtId="0" fontId="17" fillId="0" borderId="9" xfId="1" applyNumberFormat="1" applyFont="1" applyFill="1" applyBorder="1" applyAlignment="1">
      <alignment horizontal="center" vertical="center"/>
    </xf>
    <xf numFmtId="41" fontId="17" fillId="0" borderId="4" xfId="1" applyFont="1" applyFill="1" applyBorder="1" applyAlignment="1">
      <alignment horizontal="center" vertical="center" shrinkToFit="1"/>
    </xf>
    <xf numFmtId="41" fontId="17" fillId="0" borderId="3" xfId="1" applyFont="1" applyFill="1" applyBorder="1" applyAlignment="1">
      <alignment horizontal="center" vertical="center" shrinkToFit="1"/>
    </xf>
    <xf numFmtId="41" fontId="17" fillId="0" borderId="58" xfId="1" applyFont="1" applyFill="1" applyBorder="1" applyAlignment="1">
      <alignment horizontal="center" vertical="center" shrinkToFit="1"/>
    </xf>
    <xf numFmtId="41" fontId="18" fillId="0" borderId="1" xfId="1" applyFont="1" applyFill="1" applyBorder="1" applyAlignment="1">
      <alignment horizontal="center" vertical="center" shrinkToFit="1"/>
    </xf>
    <xf numFmtId="41" fontId="18" fillId="0" borderId="1" xfId="1" applyFont="1" applyFill="1" applyBorder="1" applyAlignment="1">
      <alignment horizontal="center" vertical="center"/>
    </xf>
    <xf numFmtId="41" fontId="17" fillId="0" borderId="55" xfId="1" applyFont="1" applyFill="1" applyBorder="1" applyAlignment="1">
      <alignment horizontal="center" vertical="center" shrinkToFit="1"/>
    </xf>
    <xf numFmtId="41" fontId="17" fillId="0" borderId="57" xfId="1" applyFont="1" applyFill="1" applyBorder="1" applyAlignment="1">
      <alignment horizontal="center" vertical="center" shrinkToFit="1"/>
    </xf>
    <xf numFmtId="41" fontId="17" fillId="0" borderId="61" xfId="1" applyFont="1" applyFill="1" applyBorder="1" applyAlignment="1">
      <alignment vertical="center"/>
    </xf>
    <xf numFmtId="41" fontId="18" fillId="0" borderId="3" xfId="1" applyFont="1" applyFill="1" applyBorder="1" applyAlignment="1">
      <alignment horizontal="center" vertical="center"/>
    </xf>
    <xf numFmtId="41" fontId="23" fillId="0" borderId="56" xfId="1" applyFont="1" applyFill="1" applyBorder="1" applyAlignment="1">
      <alignment horizontal="center" vertical="center" shrinkToFit="1"/>
    </xf>
    <xf numFmtId="41" fontId="23" fillId="0" borderId="9" xfId="1" applyFont="1" applyFill="1" applyBorder="1" applyAlignment="1">
      <alignment horizontal="center" vertical="center" shrinkToFit="1"/>
    </xf>
    <xf numFmtId="41" fontId="17" fillId="0" borderId="66" xfId="1" applyFont="1" applyFill="1" applyBorder="1" applyAlignment="1">
      <alignment horizontal="center" vertical="center"/>
    </xf>
    <xf numFmtId="41" fontId="26" fillId="0" borderId="47" xfId="1" applyFont="1" applyFill="1" applyBorder="1" applyAlignment="1">
      <alignment horizontal="left" vertical="center"/>
    </xf>
    <xf numFmtId="41" fontId="18" fillId="0" borderId="6" xfId="1" applyFont="1" applyFill="1" applyBorder="1" applyAlignment="1">
      <alignment horizontal="left" vertical="center"/>
    </xf>
    <xf numFmtId="41" fontId="17" fillId="0" borderId="64" xfId="1" applyFont="1" applyFill="1" applyBorder="1" applyAlignment="1">
      <alignment horizontal="center" vertical="center" shrinkToFit="1"/>
    </xf>
    <xf numFmtId="41" fontId="23" fillId="0" borderId="63" xfId="1" applyFont="1" applyFill="1" applyBorder="1" applyAlignment="1">
      <alignment horizontal="center" vertical="center" shrinkToFit="1"/>
    </xf>
    <xf numFmtId="41" fontId="23" fillId="0" borderId="64" xfId="1" applyFont="1" applyFill="1" applyBorder="1" applyAlignment="1">
      <alignment horizontal="center" vertical="center" shrinkToFit="1"/>
    </xf>
    <xf numFmtId="41" fontId="17" fillId="0" borderId="53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41" fontId="22" fillId="0" borderId="0" xfId="1" applyFont="1" applyFill="1" applyBorder="1" applyAlignment="1">
      <alignment horizontal="center" vertical="center"/>
    </xf>
    <xf numFmtId="41" fontId="22" fillId="0" borderId="0" xfId="1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41" fontId="14" fillId="0" borderId="0" xfId="1" applyFont="1" applyFill="1" applyAlignment="1">
      <alignment vertical="center"/>
    </xf>
    <xf numFmtId="41" fontId="17" fillId="0" borderId="5" xfId="1" applyFont="1" applyFill="1" applyBorder="1" applyAlignment="1">
      <alignment horizontal="center" vertical="center" shrinkToFit="1"/>
    </xf>
    <xf numFmtId="41" fontId="17" fillId="0" borderId="10" xfId="1" applyFont="1" applyFill="1" applyBorder="1" applyAlignment="1">
      <alignment horizontal="center" vertical="center" shrinkToFit="1"/>
    </xf>
    <xf numFmtId="41" fontId="16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28" fillId="0" borderId="0" xfId="1" applyFont="1" applyFill="1" applyAlignment="1">
      <alignment horizontal="centerContinuous" vertical="center"/>
    </xf>
    <xf numFmtId="41" fontId="28" fillId="0" borderId="0" xfId="1" applyFont="1" applyFill="1" applyBorder="1" applyAlignment="1">
      <alignment horizontal="centerContinuous" vertical="center"/>
    </xf>
    <xf numFmtId="0" fontId="1" fillId="0" borderId="0" xfId="3">
      <alignment vertical="center"/>
    </xf>
    <xf numFmtId="0" fontId="1" fillId="3" borderId="0" xfId="3" applyFill="1" applyAlignment="1">
      <alignment horizontal="center" vertical="center"/>
    </xf>
    <xf numFmtId="41" fontId="1" fillId="0" borderId="0" xfId="4" applyFont="1" applyAlignment="1">
      <alignment vertical="center"/>
    </xf>
    <xf numFmtId="41" fontId="1" fillId="0" borderId="1" xfId="4" applyFont="1" applyBorder="1" applyAlignment="1">
      <alignment horizontal="center" vertical="center"/>
    </xf>
    <xf numFmtId="41" fontId="1" fillId="0" borderId="1" xfId="4" applyFont="1" applyBorder="1" applyAlignment="1">
      <alignment horizontal="right" vertical="center"/>
    </xf>
    <xf numFmtId="41" fontId="30" fillId="0" borderId="1" xfId="4" applyFont="1" applyBorder="1" applyAlignment="1">
      <alignment horizontal="right" vertical="center"/>
    </xf>
    <xf numFmtId="41" fontId="0" fillId="0" borderId="1" xfId="4" applyFont="1" applyBorder="1" applyAlignment="1">
      <alignment horizontal="center" vertical="center"/>
    </xf>
    <xf numFmtId="41" fontId="1" fillId="3" borderId="1" xfId="4" applyFont="1" applyFill="1" applyBorder="1" applyAlignment="1">
      <alignment horizontal="right" vertical="center"/>
    </xf>
    <xf numFmtId="41" fontId="1" fillId="0" borderId="0" xfId="4" applyFont="1" applyAlignment="1">
      <alignment horizontal="center" vertical="center"/>
    </xf>
    <xf numFmtId="41" fontId="1" fillId="3" borderId="0" xfId="4" applyFont="1" applyFill="1" applyAlignment="1">
      <alignment horizontal="center" vertical="center"/>
    </xf>
    <xf numFmtId="41" fontId="31" fillId="0" borderId="1" xfId="4" applyFont="1" applyBorder="1" applyAlignment="1">
      <alignment horizontal="right"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3" xfId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vertical="center"/>
    </xf>
    <xf numFmtId="41" fontId="4" fillId="0" borderId="21" xfId="1" applyFont="1" applyFill="1" applyBorder="1" applyAlignment="1" applyProtection="1">
      <alignment horizontal="center" vertical="center"/>
      <protection locked="0"/>
    </xf>
    <xf numFmtId="41" fontId="4" fillId="0" borderId="27" xfId="1" applyFont="1" applyFill="1" applyBorder="1" applyAlignment="1" applyProtection="1">
      <alignment horizontal="center" vertical="center"/>
      <protection locked="0"/>
    </xf>
    <xf numFmtId="41" fontId="4" fillId="0" borderId="31" xfId="1" applyFont="1" applyFill="1" applyBorder="1" applyAlignment="1" applyProtection="1">
      <alignment horizontal="center" vertical="center"/>
      <protection locked="0"/>
    </xf>
    <xf numFmtId="41" fontId="4" fillId="0" borderId="33" xfId="1" applyFont="1" applyFill="1" applyBorder="1" applyAlignment="1">
      <alignment horizontal="center" vertical="center"/>
    </xf>
    <xf numFmtId="41" fontId="4" fillId="0" borderId="34" xfId="1" applyFont="1" applyFill="1" applyBorder="1" applyAlignment="1">
      <alignment horizontal="center" vertical="center"/>
    </xf>
    <xf numFmtId="41" fontId="22" fillId="0" borderId="35" xfId="1" applyFont="1" applyFill="1" applyBorder="1" applyAlignment="1">
      <alignment horizontal="center" vertical="center"/>
    </xf>
    <xf numFmtId="41" fontId="4" fillId="0" borderId="36" xfId="1" applyFont="1" applyFill="1" applyBorder="1" applyAlignment="1">
      <alignment horizontal="center" vertical="center"/>
    </xf>
    <xf numFmtId="41" fontId="22" fillId="0" borderId="34" xfId="1" applyFont="1" applyFill="1" applyBorder="1" applyAlignment="1">
      <alignment horizontal="center" vertical="center"/>
    </xf>
    <xf numFmtId="41" fontId="22" fillId="0" borderId="37" xfId="1" applyFont="1" applyFill="1" applyBorder="1" applyAlignment="1">
      <alignment horizontal="center" vertical="center"/>
    </xf>
    <xf numFmtId="41" fontId="23" fillId="0" borderId="38" xfId="1" applyFont="1" applyFill="1" applyBorder="1" applyAlignment="1">
      <alignment vertical="center"/>
    </xf>
    <xf numFmtId="41" fontId="23" fillId="0" borderId="39" xfId="1" applyFont="1" applyFill="1" applyBorder="1" applyAlignment="1">
      <alignment horizontal="center" vertical="center"/>
    </xf>
    <xf numFmtId="0" fontId="23" fillId="0" borderId="40" xfId="1" applyNumberFormat="1" applyFont="1" applyFill="1" applyBorder="1" applyAlignment="1">
      <alignment horizontal="center" vertical="center"/>
    </xf>
    <xf numFmtId="41" fontId="23" fillId="0" borderId="41" xfId="1" applyFont="1" applyFill="1" applyBorder="1" applyAlignment="1">
      <alignment horizontal="center" vertical="center" shrinkToFit="1"/>
    </xf>
    <xf numFmtId="41" fontId="23" fillId="0" borderId="39" xfId="1" applyFont="1" applyFill="1" applyBorder="1" applyAlignment="1">
      <alignment horizontal="center" vertical="center" shrinkToFit="1"/>
    </xf>
    <xf numFmtId="41" fontId="23" fillId="0" borderId="42" xfId="1" applyFont="1" applyFill="1" applyBorder="1" applyAlignment="1">
      <alignment horizontal="center" vertical="center" shrinkToFit="1"/>
    </xf>
    <xf numFmtId="41" fontId="23" fillId="0" borderId="43" xfId="1" applyFont="1" applyFill="1" applyBorder="1" applyAlignment="1">
      <alignment horizontal="center" vertical="center" shrinkToFit="1"/>
    </xf>
    <xf numFmtId="41" fontId="23" fillId="0" borderId="87" xfId="1" applyFont="1" applyFill="1" applyBorder="1" applyAlignment="1">
      <alignment horizontal="center" vertical="center" shrinkToFit="1"/>
    </xf>
    <xf numFmtId="41" fontId="23" fillId="0" borderId="44" xfId="1" applyFont="1" applyFill="1" applyBorder="1" applyAlignment="1">
      <alignment horizontal="center" vertical="center" shrinkToFit="1"/>
    </xf>
    <xf numFmtId="41" fontId="23" fillId="0" borderId="45" xfId="1" applyFont="1" applyFill="1" applyBorder="1" applyAlignment="1">
      <alignment horizontal="center" vertical="center" shrinkToFit="1"/>
    </xf>
    <xf numFmtId="41" fontId="23" fillId="0" borderId="40" xfId="1" applyFont="1" applyFill="1" applyBorder="1" applyAlignment="1">
      <alignment horizontal="center" vertical="center" shrinkToFit="1"/>
    </xf>
    <xf numFmtId="41" fontId="23" fillId="0" borderId="46" xfId="1" applyFont="1" applyFill="1" applyBorder="1" applyAlignment="1">
      <alignment horizontal="center" vertical="center" shrinkToFit="1"/>
    </xf>
    <xf numFmtId="41" fontId="23" fillId="0" borderId="0" xfId="1" applyFont="1" applyFill="1" applyBorder="1" applyAlignment="1">
      <alignment horizontal="center" vertical="center"/>
    </xf>
    <xf numFmtId="41" fontId="17" fillId="0" borderId="1" xfId="1" applyFont="1" applyFill="1" applyBorder="1" applyAlignment="1">
      <alignment horizontal="center" vertical="center"/>
    </xf>
    <xf numFmtId="41" fontId="17" fillId="0" borderId="49" xfId="1" applyFont="1" applyFill="1" applyBorder="1" applyAlignment="1">
      <alignment horizontal="center" vertical="center" shrinkToFit="1"/>
    </xf>
    <xf numFmtId="176" fontId="17" fillId="0" borderId="5" xfId="0" applyNumberFormat="1" applyFont="1" applyFill="1" applyBorder="1" applyAlignment="1">
      <alignment vertical="center" shrinkToFit="1"/>
    </xf>
    <xf numFmtId="41" fontId="19" fillId="0" borderId="1" xfId="1" applyFont="1" applyFill="1" applyBorder="1" applyAlignment="1">
      <alignment horizontal="center" vertical="center"/>
    </xf>
    <xf numFmtId="41" fontId="24" fillId="0" borderId="1" xfId="1" applyFont="1" applyFill="1" applyBorder="1" applyAlignment="1">
      <alignment horizontal="center" vertical="center"/>
    </xf>
    <xf numFmtId="41" fontId="17" fillId="0" borderId="4" xfId="1" applyFont="1" applyFill="1" applyBorder="1" applyAlignment="1">
      <alignment horizontal="center" vertical="center"/>
    </xf>
    <xf numFmtId="41" fontId="23" fillId="0" borderId="54" xfId="1" applyFont="1" applyFill="1" applyBorder="1" applyAlignment="1">
      <alignment vertical="center"/>
    </xf>
    <xf numFmtId="41" fontId="23" fillId="0" borderId="4" xfId="1" applyFont="1" applyFill="1" applyBorder="1" applyAlignment="1">
      <alignment horizontal="center" vertical="center"/>
    </xf>
    <xf numFmtId="0" fontId="23" fillId="0" borderId="9" xfId="1" applyNumberFormat="1" applyFont="1" applyFill="1" applyBorder="1" applyAlignment="1">
      <alignment horizontal="center" vertical="center"/>
    </xf>
    <xf numFmtId="41" fontId="23" fillId="0" borderId="55" xfId="1" applyFont="1" applyFill="1" applyBorder="1" applyAlignment="1">
      <alignment horizontal="center" vertical="center" shrinkToFit="1"/>
    </xf>
    <xf numFmtId="41" fontId="23" fillId="0" borderId="4" xfId="1" applyFont="1" applyFill="1" applyBorder="1" applyAlignment="1">
      <alignment horizontal="center" vertical="center" shrinkToFit="1"/>
    </xf>
    <xf numFmtId="41" fontId="23" fillId="0" borderId="10" xfId="1" applyFont="1" applyFill="1" applyBorder="1" applyAlignment="1">
      <alignment horizontal="center" vertical="center" shrinkToFit="1"/>
    </xf>
    <xf numFmtId="41" fontId="23" fillId="0" borderId="57" xfId="1" applyFont="1" applyFill="1" applyBorder="1" applyAlignment="1">
      <alignment horizontal="center" vertical="center" shrinkToFit="1"/>
    </xf>
    <xf numFmtId="41" fontId="23" fillId="0" borderId="3" xfId="1" applyFont="1" applyFill="1" applyBorder="1" applyAlignment="1">
      <alignment horizontal="center" vertical="center" shrinkToFit="1"/>
    </xf>
    <xf numFmtId="41" fontId="23" fillId="0" borderId="52" xfId="1" applyFont="1" applyFill="1" applyBorder="1" applyAlignment="1">
      <alignment horizontal="center" vertical="center"/>
    </xf>
    <xf numFmtId="41" fontId="23" fillId="0" borderId="6" xfId="1" applyFont="1" applyFill="1" applyBorder="1" applyAlignment="1">
      <alignment horizontal="center" vertical="center"/>
    </xf>
    <xf numFmtId="0" fontId="23" fillId="0" borderId="2" xfId="1" applyNumberFormat="1" applyFont="1" applyFill="1" applyBorder="1" applyAlignment="1">
      <alignment horizontal="center" vertical="center"/>
    </xf>
    <xf numFmtId="41" fontId="23" fillId="0" borderId="48" xfId="1" applyFont="1" applyFill="1" applyBorder="1" applyAlignment="1">
      <alignment horizontal="center" vertical="center" shrinkToFit="1"/>
    </xf>
    <xf numFmtId="41" fontId="23" fillId="0" borderId="6" xfId="1" applyFont="1" applyFill="1" applyBorder="1" applyAlignment="1">
      <alignment horizontal="center" vertical="center" shrinkToFit="1"/>
    </xf>
    <xf numFmtId="41" fontId="23" fillId="0" borderId="1" xfId="1" applyFont="1" applyFill="1" applyBorder="1" applyAlignment="1">
      <alignment horizontal="center" vertical="center" shrinkToFit="1"/>
    </xf>
    <xf numFmtId="41" fontId="23" fillId="0" borderId="53" xfId="1" applyFont="1" applyFill="1" applyBorder="1" applyAlignment="1">
      <alignment horizontal="center" vertical="center" shrinkToFit="1"/>
    </xf>
    <xf numFmtId="41" fontId="23" fillId="0" borderId="5" xfId="1" applyFont="1" applyFill="1" applyBorder="1" applyAlignment="1">
      <alignment horizontal="center" vertical="center" shrinkToFit="1"/>
    </xf>
    <xf numFmtId="41" fontId="23" fillId="0" borderId="51" xfId="1" applyFont="1" applyFill="1" applyBorder="1" applyAlignment="1">
      <alignment horizontal="center" vertical="center" shrinkToFit="1"/>
    </xf>
    <xf numFmtId="41" fontId="23" fillId="0" borderId="52" xfId="1" applyFont="1" applyFill="1" applyBorder="1" applyAlignment="1">
      <alignment horizontal="center" vertical="center" shrinkToFit="1"/>
    </xf>
    <xf numFmtId="41" fontId="23" fillId="0" borderId="60" xfId="1" applyFont="1" applyFill="1" applyBorder="1" applyAlignment="1">
      <alignment horizontal="center" vertical="center" shrinkToFit="1"/>
    </xf>
    <xf numFmtId="41" fontId="23" fillId="0" borderId="1" xfId="1" applyFont="1" applyFill="1" applyBorder="1" applyAlignment="1">
      <alignment horizontal="center" vertical="center"/>
    </xf>
    <xf numFmtId="41" fontId="22" fillId="0" borderId="48" xfId="1" applyFont="1" applyFill="1" applyBorder="1" applyAlignment="1">
      <alignment horizontal="center" vertical="center" shrinkToFit="1"/>
    </xf>
    <xf numFmtId="41" fontId="22" fillId="0" borderId="60" xfId="1" applyFont="1" applyFill="1" applyBorder="1" applyAlignment="1">
      <alignment horizontal="center" vertical="center" shrinkToFit="1"/>
    </xf>
    <xf numFmtId="41" fontId="22" fillId="0" borderId="1" xfId="1" applyFont="1" applyFill="1" applyBorder="1" applyAlignment="1">
      <alignment horizontal="center" vertical="center" shrinkToFit="1"/>
    </xf>
    <xf numFmtId="41" fontId="22" fillId="0" borderId="53" xfId="1" applyFont="1" applyFill="1" applyBorder="1" applyAlignment="1">
      <alignment horizontal="center" vertical="center" shrinkToFit="1"/>
    </xf>
    <xf numFmtId="41" fontId="22" fillId="0" borderId="5" xfId="1" applyFont="1" applyFill="1" applyBorder="1" applyAlignment="1">
      <alignment horizontal="center" vertical="center" shrinkToFit="1"/>
    </xf>
    <xf numFmtId="41" fontId="22" fillId="0" borderId="50" xfId="1" applyFont="1" applyFill="1" applyBorder="1" applyAlignment="1">
      <alignment horizontal="center" vertical="center" shrinkToFit="1"/>
    </xf>
    <xf numFmtId="41" fontId="22" fillId="0" borderId="51" xfId="1" applyFont="1" applyFill="1" applyBorder="1" applyAlignment="1">
      <alignment horizontal="center" vertical="center" shrinkToFit="1"/>
    </xf>
    <xf numFmtId="41" fontId="22" fillId="0" borderId="6" xfId="1" applyFont="1" applyFill="1" applyBorder="1" applyAlignment="1">
      <alignment horizontal="center" vertical="center" shrinkToFit="1"/>
    </xf>
    <xf numFmtId="41" fontId="22" fillId="0" borderId="2" xfId="1" applyFont="1" applyFill="1" applyBorder="1" applyAlignment="1">
      <alignment horizontal="center" vertical="center" shrinkToFit="1"/>
    </xf>
    <xf numFmtId="41" fontId="22" fillId="0" borderId="52" xfId="1" applyFont="1" applyFill="1" applyBorder="1" applyAlignment="1">
      <alignment horizontal="center" vertical="center" shrinkToFit="1"/>
    </xf>
    <xf numFmtId="41" fontId="4" fillId="0" borderId="55" xfId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 shrinkToFit="1"/>
    </xf>
    <xf numFmtId="41" fontId="4" fillId="0" borderId="53" xfId="1" applyFont="1" applyFill="1" applyBorder="1" applyAlignment="1">
      <alignment horizontal="center" vertical="center" shrinkToFit="1"/>
    </xf>
    <xf numFmtId="41" fontId="4" fillId="0" borderId="5" xfId="1" applyFont="1" applyFill="1" applyBorder="1" applyAlignment="1">
      <alignment horizontal="center" vertical="center" shrinkToFit="1"/>
    </xf>
    <xf numFmtId="41" fontId="4" fillId="0" borderId="51" xfId="1" applyFont="1" applyFill="1" applyBorder="1" applyAlignment="1">
      <alignment horizontal="center" vertical="center" shrinkToFit="1"/>
    </xf>
    <xf numFmtId="41" fontId="23" fillId="0" borderId="65" xfId="1" applyFont="1" applyFill="1" applyBorder="1" applyAlignment="1">
      <alignment horizontal="center" vertical="center" shrinkToFit="1"/>
    </xf>
    <xf numFmtId="41" fontId="23" fillId="0" borderId="69" xfId="1" applyFont="1" applyFill="1" applyBorder="1" applyAlignment="1">
      <alignment horizontal="center" vertical="center" shrinkToFit="1"/>
    </xf>
    <xf numFmtId="41" fontId="23" fillId="0" borderId="70" xfId="1" applyFont="1" applyFill="1" applyBorder="1" applyAlignment="1">
      <alignment horizontal="center" vertical="center" shrinkToFit="1"/>
    </xf>
    <xf numFmtId="41" fontId="23" fillId="0" borderId="71" xfId="1" applyFont="1" applyFill="1" applyBorder="1" applyAlignment="1">
      <alignment horizontal="center" vertical="center" shrinkToFit="1"/>
    </xf>
    <xf numFmtId="41" fontId="23" fillId="0" borderId="72" xfId="1" applyFont="1" applyFill="1" applyBorder="1" applyAlignment="1">
      <alignment horizontal="center" vertical="center" shrinkToFit="1"/>
    </xf>
    <xf numFmtId="41" fontId="23" fillId="0" borderId="74" xfId="1" applyFont="1" applyFill="1" applyBorder="1" applyAlignment="1">
      <alignment horizontal="center" vertical="center" shrinkToFit="1"/>
    </xf>
    <xf numFmtId="41" fontId="23" fillId="0" borderId="73" xfId="1" applyFont="1" applyFill="1" applyBorder="1" applyAlignment="1">
      <alignment horizontal="center" vertical="center" shrinkToFit="1"/>
    </xf>
    <xf numFmtId="0" fontId="17" fillId="0" borderId="0" xfId="1" applyNumberFormat="1" applyFont="1" applyFill="1" applyBorder="1" applyAlignment="1">
      <alignment horizontal="center" vertical="center"/>
    </xf>
    <xf numFmtId="41" fontId="7" fillId="0" borderId="68" xfId="1" applyFont="1" applyFill="1" applyBorder="1" applyAlignment="1">
      <alignment vertical="center"/>
    </xf>
    <xf numFmtId="41" fontId="4" fillId="0" borderId="1" xfId="1" applyFont="1" applyFill="1" applyBorder="1" applyAlignment="1">
      <alignment horizontal="center" vertical="center"/>
    </xf>
    <xf numFmtId="41" fontId="6" fillId="0" borderId="33" xfId="1" applyFont="1" applyFill="1" applyBorder="1" applyAlignment="1">
      <alignment horizontal="center" vertical="center" wrapText="1"/>
    </xf>
    <xf numFmtId="41" fontId="8" fillId="0" borderId="33" xfId="1" applyFont="1" applyFill="1" applyBorder="1" applyAlignment="1">
      <alignment horizontal="center" vertical="center" wrapText="1"/>
    </xf>
    <xf numFmtId="41" fontId="6" fillId="0" borderId="33" xfId="1" applyFont="1" applyFill="1" applyBorder="1" applyAlignment="1">
      <alignment horizontal="center" vertical="center"/>
    </xf>
    <xf numFmtId="41" fontId="22" fillId="0" borderId="38" xfId="1" applyFont="1" applyFill="1" applyBorder="1" applyAlignment="1">
      <alignment vertical="center"/>
    </xf>
    <xf numFmtId="41" fontId="22" fillId="0" borderId="39" xfId="1" applyFont="1" applyFill="1" applyBorder="1" applyAlignment="1">
      <alignment horizontal="center" vertical="center"/>
    </xf>
    <xf numFmtId="0" fontId="22" fillId="0" borderId="42" xfId="1" applyNumberFormat="1" applyFont="1" applyFill="1" applyBorder="1" applyAlignment="1">
      <alignment horizontal="center" vertical="center"/>
    </xf>
    <xf numFmtId="41" fontId="22" fillId="0" borderId="7" xfId="1" applyFont="1" applyFill="1" applyBorder="1" applyAlignment="1">
      <alignment horizontal="center" vertical="center"/>
    </xf>
    <xf numFmtId="41" fontId="22" fillId="0" borderId="80" xfId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41" fontId="4" fillId="0" borderId="64" xfId="1" applyFont="1" applyFill="1" applyBorder="1" applyAlignment="1">
      <alignment horizontal="center" vertical="center"/>
    </xf>
    <xf numFmtId="41" fontId="22" fillId="0" borderId="54" xfId="1" applyFont="1" applyFill="1" applyBorder="1" applyAlignment="1">
      <alignment vertical="center"/>
    </xf>
    <xf numFmtId="41" fontId="22" fillId="0" borderId="4" xfId="1" applyFont="1" applyFill="1" applyBorder="1" applyAlignment="1">
      <alignment horizontal="center" vertical="center"/>
    </xf>
    <xf numFmtId="0" fontId="22" fillId="0" borderId="3" xfId="1" applyNumberFormat="1" applyFont="1" applyFill="1" applyBorder="1" applyAlignment="1">
      <alignment horizontal="center" vertical="center"/>
    </xf>
    <xf numFmtId="41" fontId="22" fillId="0" borderId="1" xfId="1" applyFont="1" applyFill="1" applyBorder="1" applyAlignment="1">
      <alignment horizontal="center" vertical="center"/>
    </xf>
    <xf numFmtId="41" fontId="22" fillId="0" borderId="64" xfId="1" applyFont="1" applyFill="1" applyBorder="1" applyAlignment="1">
      <alignment horizontal="center" vertical="center"/>
    </xf>
    <xf numFmtId="41" fontId="4" fillId="0" borderId="81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1" fontId="22" fillId="0" borderId="6" xfId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/>
    </xf>
    <xf numFmtId="41" fontId="6" fillId="0" borderId="81" xfId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 shrinkToFit="1"/>
    </xf>
    <xf numFmtId="178" fontId="22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shrinkToFit="1"/>
    </xf>
    <xf numFmtId="41" fontId="4" fillId="0" borderId="38" xfId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41" fontId="22" fillId="0" borderId="4" xfId="1" applyFont="1" applyFill="1" applyBorder="1" applyAlignment="1">
      <alignment horizontal="center" vertical="center" shrinkToFit="1"/>
    </xf>
    <xf numFmtId="41" fontId="22" fillId="0" borderId="64" xfId="1" applyFont="1" applyFill="1" applyBorder="1" applyAlignment="1">
      <alignment horizontal="center" vertical="center" shrinkToFit="1"/>
    </xf>
    <xf numFmtId="41" fontId="4" fillId="0" borderId="81" xfId="1" applyFont="1" applyFill="1" applyBorder="1" applyAlignment="1">
      <alignment vertical="center"/>
    </xf>
    <xf numFmtId="41" fontId="2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horizontal="center" vertical="center" shrinkToFit="1"/>
    </xf>
    <xf numFmtId="0" fontId="22" fillId="0" borderId="2" xfId="1" applyNumberFormat="1" applyFont="1" applyFill="1" applyBorder="1" applyAlignment="1">
      <alignment horizontal="center" vertical="center"/>
    </xf>
    <xf numFmtId="41" fontId="22" fillId="0" borderId="65" xfId="1" applyFont="1" applyFill="1" applyBorder="1" applyAlignment="1">
      <alignment horizontal="center" vertical="center" shrinkToFit="1"/>
    </xf>
    <xf numFmtId="41" fontId="4" fillId="0" borderId="54" xfId="1" applyFont="1" applyFill="1" applyBorder="1" applyAlignment="1">
      <alignment vertical="center"/>
    </xf>
    <xf numFmtId="41" fontId="9" fillId="0" borderId="4" xfId="1" applyFont="1" applyFill="1" applyBorder="1" applyAlignment="1">
      <alignment horizontal="center" vertical="center"/>
    </xf>
    <xf numFmtId="41" fontId="4" fillId="0" borderId="10" xfId="1" applyFont="1" applyFill="1" applyBorder="1" applyAlignment="1">
      <alignment horizontal="center" vertical="center"/>
    </xf>
    <xf numFmtId="41" fontId="4" fillId="0" borderId="3" xfId="1" applyFont="1" applyFill="1" applyBorder="1" applyAlignment="1">
      <alignment horizontal="center" vertical="center" shrinkToFit="1"/>
    </xf>
    <xf numFmtId="41" fontId="4" fillId="0" borderId="9" xfId="1" applyFont="1" applyFill="1" applyBorder="1" applyAlignment="1">
      <alignment horizontal="center" vertical="center" shrinkToFit="1"/>
    </xf>
    <xf numFmtId="178" fontId="4" fillId="0" borderId="3" xfId="1" applyNumberFormat="1" applyFont="1" applyFill="1" applyBorder="1" applyAlignment="1">
      <alignment horizontal="center" vertical="center"/>
    </xf>
    <xf numFmtId="41" fontId="4" fillId="0" borderId="82" xfId="1" applyFont="1" applyFill="1" applyBorder="1" applyAlignment="1">
      <alignment horizontal="center" vertical="center"/>
    </xf>
    <xf numFmtId="41" fontId="4" fillId="0" borderId="83" xfId="1" applyFont="1" applyFill="1" applyBorder="1" applyAlignment="1">
      <alignment vertical="center"/>
    </xf>
    <xf numFmtId="0" fontId="22" fillId="0" borderId="71" xfId="1" applyNumberFormat="1" applyFont="1" applyFill="1" applyBorder="1" applyAlignment="1">
      <alignment horizontal="center" vertical="center"/>
    </xf>
    <xf numFmtId="41" fontId="22" fillId="0" borderId="71" xfId="1" applyFont="1" applyFill="1" applyBorder="1" applyAlignment="1">
      <alignment horizontal="center" vertical="center" wrapText="1"/>
    </xf>
    <xf numFmtId="178" fontId="4" fillId="0" borderId="0" xfId="1" applyNumberFormat="1" applyFont="1" applyFill="1" applyBorder="1" applyAlignment="1">
      <alignment horizontal="center" vertical="center"/>
    </xf>
    <xf numFmtId="41" fontId="4" fillId="0" borderId="86" xfId="1" applyFont="1" applyFill="1" applyBorder="1" applyAlignment="1">
      <alignment horizontal="center" vertical="center"/>
    </xf>
    <xf numFmtId="41" fontId="15" fillId="0" borderId="15" xfId="1" applyFont="1" applyFill="1" applyBorder="1" applyAlignment="1">
      <alignment horizontal="center" vertical="center"/>
    </xf>
    <xf numFmtId="41" fontId="15" fillId="0" borderId="16" xfId="1" applyFont="1" applyFill="1" applyBorder="1" applyAlignment="1">
      <alignment horizontal="center" vertical="center"/>
    </xf>
    <xf numFmtId="41" fontId="15" fillId="0" borderId="17" xfId="1" applyFont="1" applyFill="1" applyBorder="1" applyAlignment="1">
      <alignment horizontal="center" vertical="center"/>
    </xf>
    <xf numFmtId="41" fontId="33" fillId="0" borderId="0" xfId="1" applyFont="1" applyFill="1" applyBorder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41" fontId="33" fillId="0" borderId="0" xfId="1" quotePrefix="1" applyFont="1" applyFill="1" applyBorder="1" applyAlignment="1">
      <alignment vertical="center"/>
    </xf>
    <xf numFmtId="41" fontId="35" fillId="0" borderId="0" xfId="1" applyFont="1" applyFill="1" applyBorder="1" applyAlignment="1">
      <alignment horizontal="center" vertical="center"/>
    </xf>
    <xf numFmtId="41" fontId="35" fillId="0" borderId="0" xfId="1" applyFont="1" applyFill="1" applyBorder="1" applyAlignment="1">
      <alignment horizontal="right" vertical="center" wrapText="1"/>
    </xf>
    <xf numFmtId="177" fontId="35" fillId="0" borderId="0" xfId="1" applyNumberFormat="1" applyFont="1" applyFill="1" applyBorder="1" applyAlignment="1">
      <alignment horizontal="right" vertical="center" wrapText="1"/>
    </xf>
    <xf numFmtId="41" fontId="35" fillId="0" borderId="0" xfId="1" applyFont="1" applyFill="1" applyAlignment="1">
      <alignment horizontal="center" vertical="center"/>
    </xf>
    <xf numFmtId="41" fontId="33" fillId="0" borderId="0" xfId="1" applyFont="1" applyFill="1" applyBorder="1" applyAlignment="1">
      <alignment vertical="center"/>
    </xf>
    <xf numFmtId="41" fontId="33" fillId="0" borderId="0" xfId="1" applyFont="1" applyFill="1" applyAlignment="1">
      <alignment vertical="center"/>
    </xf>
    <xf numFmtId="0" fontId="33" fillId="0" borderId="0" xfId="0" applyFont="1" applyFill="1" applyAlignment="1">
      <alignment vertical="center"/>
    </xf>
    <xf numFmtId="41" fontId="35" fillId="0" borderId="12" xfId="1" applyFont="1" applyFill="1" applyBorder="1" applyAlignment="1">
      <alignment vertical="center"/>
    </xf>
    <xf numFmtId="41" fontId="35" fillId="0" borderId="9" xfId="1" applyFont="1" applyFill="1" applyBorder="1" applyAlignment="1">
      <alignment vertical="center"/>
    </xf>
    <xf numFmtId="41" fontId="35" fillId="0" borderId="10" xfId="1" applyFont="1" applyFill="1" applyBorder="1" applyAlignment="1">
      <alignment vertical="center"/>
    </xf>
    <xf numFmtId="41" fontId="35" fillId="0" borderId="6" xfId="1" applyFont="1" applyFill="1" applyBorder="1" applyAlignment="1">
      <alignment vertical="center"/>
    </xf>
    <xf numFmtId="41" fontId="36" fillId="0" borderId="3" xfId="1" applyFont="1" applyFill="1" applyBorder="1" applyAlignment="1">
      <alignment horizontal="right" vertical="center" wrapText="1"/>
    </xf>
    <xf numFmtId="41" fontId="35" fillId="0" borderId="13" xfId="1" applyFont="1" applyFill="1" applyBorder="1" applyAlignment="1">
      <alignment vertical="center"/>
    </xf>
    <xf numFmtId="41" fontId="35" fillId="0" borderId="3" xfId="1" applyFont="1" applyFill="1" applyBorder="1" applyAlignment="1">
      <alignment vertical="center"/>
    </xf>
    <xf numFmtId="41" fontId="35" fillId="0" borderId="1" xfId="1" applyFont="1" applyFill="1" applyBorder="1" applyAlignment="1">
      <alignment vertical="center"/>
    </xf>
    <xf numFmtId="41" fontId="34" fillId="0" borderId="12" xfId="1" applyFont="1" applyFill="1" applyBorder="1" applyAlignment="1">
      <alignment vertical="center"/>
    </xf>
    <xf numFmtId="41" fontId="34" fillId="0" borderId="1" xfId="1" applyFont="1" applyFill="1" applyBorder="1" applyAlignment="1">
      <alignment vertical="center"/>
    </xf>
    <xf numFmtId="41" fontId="35" fillId="0" borderId="7" xfId="1" applyFont="1" applyFill="1" applyBorder="1" applyAlignment="1">
      <alignment vertical="center"/>
    </xf>
    <xf numFmtId="41" fontId="35" fillId="0" borderId="11" xfId="1" applyFont="1" applyFill="1" applyBorder="1" applyAlignment="1">
      <alignment horizontal="center" vertical="center"/>
    </xf>
    <xf numFmtId="41" fontId="35" fillId="0" borderId="12" xfId="1" applyFont="1" applyFill="1" applyBorder="1" applyAlignment="1">
      <alignment horizontal="center" vertical="center"/>
    </xf>
    <xf numFmtId="41" fontId="35" fillId="0" borderId="12" xfId="1" applyFont="1" applyFill="1" applyBorder="1" applyAlignment="1">
      <alignment horizontal="left" vertical="center" wrapText="1"/>
    </xf>
    <xf numFmtId="41" fontId="35" fillId="0" borderId="14" xfId="1" applyFont="1" applyFill="1" applyBorder="1" applyAlignment="1">
      <alignment vertical="center"/>
    </xf>
    <xf numFmtId="41" fontId="35" fillId="0" borderId="1" xfId="1" applyFont="1" applyFill="1" applyBorder="1" applyAlignment="1">
      <alignment vertical="center" wrapText="1"/>
    </xf>
    <xf numFmtId="41" fontId="35" fillId="0" borderId="3" xfId="1" applyFont="1" applyFill="1" applyBorder="1" applyAlignment="1">
      <alignment horizontal="left" vertical="center" wrapText="1"/>
    </xf>
    <xf numFmtId="41" fontId="35" fillId="0" borderId="4" xfId="1" applyFont="1" applyFill="1" applyBorder="1" applyAlignment="1">
      <alignment vertical="center"/>
    </xf>
    <xf numFmtId="41" fontId="35" fillId="0" borderId="0" xfId="1" applyFont="1" applyFill="1" applyBorder="1" applyAlignment="1">
      <alignment vertical="center"/>
    </xf>
    <xf numFmtId="41" fontId="35" fillId="0" borderId="3" xfId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/>
    </xf>
    <xf numFmtId="41" fontId="35" fillId="0" borderId="4" xfId="1" applyFont="1" applyFill="1" applyBorder="1" applyAlignment="1">
      <alignment vertical="center" wrapText="1"/>
    </xf>
    <xf numFmtId="41" fontId="35" fillId="0" borderId="13" xfId="1" applyFont="1" applyFill="1" applyBorder="1" applyAlignment="1">
      <alignment horizontal="center" vertical="center"/>
    </xf>
    <xf numFmtId="41" fontId="35" fillId="0" borderId="5" xfId="1" applyFont="1" applyFill="1" applyBorder="1" applyAlignment="1">
      <alignment horizontal="center" vertical="center"/>
    </xf>
    <xf numFmtId="41" fontId="35" fillId="0" borderId="6" xfId="1" applyFont="1" applyFill="1" applyBorder="1" applyAlignment="1">
      <alignment vertical="center" wrapText="1"/>
    </xf>
    <xf numFmtId="41" fontId="35" fillId="0" borderId="12" xfId="1" applyFont="1" applyFill="1" applyBorder="1" applyAlignment="1">
      <alignment horizontal="centerContinuous" vertical="center"/>
    </xf>
    <xf numFmtId="41" fontId="35" fillId="0" borderId="13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41" fontId="35" fillId="0" borderId="13" xfId="1" applyFont="1" applyFill="1" applyBorder="1" applyAlignment="1">
      <alignment horizontal="left" vertical="center" wrapText="1"/>
    </xf>
    <xf numFmtId="41" fontId="35" fillId="0" borderId="9" xfId="1" applyFont="1" applyFill="1" applyBorder="1" applyAlignment="1">
      <alignment horizontal="left" vertical="center"/>
    </xf>
    <xf numFmtId="41" fontId="35" fillId="0" borderId="9" xfId="1" applyFont="1" applyFill="1" applyBorder="1" applyAlignment="1">
      <alignment vertical="center" wrapText="1"/>
    </xf>
    <xf numFmtId="41" fontId="33" fillId="0" borderId="4" xfId="1" applyFont="1" applyFill="1" applyBorder="1" applyAlignment="1">
      <alignment vertical="center"/>
    </xf>
    <xf numFmtId="41" fontId="33" fillId="0" borderId="3" xfId="1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41" fontId="35" fillId="0" borderId="12" xfId="1" applyFont="1" applyFill="1" applyBorder="1" applyAlignment="1">
      <alignment horizontal="center" vertical="center" wrapText="1"/>
    </xf>
    <xf numFmtId="41" fontId="33" fillId="0" borderId="14" xfId="1" applyFont="1" applyFill="1" applyBorder="1" applyAlignment="1">
      <alignment vertical="center"/>
    </xf>
    <xf numFmtId="41" fontId="33" fillId="0" borderId="12" xfId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41" fontId="35" fillId="0" borderId="12" xfId="1" applyFont="1" applyFill="1" applyBorder="1" applyAlignment="1">
      <alignment vertical="center" wrapText="1"/>
    </xf>
    <xf numFmtId="41" fontId="39" fillId="0" borderId="0" xfId="1" applyFont="1" applyFill="1" applyBorder="1" applyAlignment="1">
      <alignment vertical="center"/>
    </xf>
    <xf numFmtId="41" fontId="35" fillId="0" borderId="9" xfId="1" applyFont="1" applyFill="1" applyBorder="1" applyAlignment="1">
      <alignment vertical="center" shrinkToFit="1"/>
    </xf>
    <xf numFmtId="41" fontId="35" fillId="0" borderId="5" xfId="1" applyFont="1" applyFill="1" applyBorder="1" applyAlignment="1">
      <alignment vertical="center"/>
    </xf>
    <xf numFmtId="41" fontId="35" fillId="0" borderId="13" xfId="1" applyFont="1" applyFill="1" applyBorder="1" applyAlignment="1">
      <alignment horizontal="left" vertical="center"/>
    </xf>
    <xf numFmtId="41" fontId="35" fillId="0" borderId="4" xfId="1" applyFont="1" applyFill="1" applyBorder="1" applyAlignment="1">
      <alignment horizontal="left" vertical="center"/>
    </xf>
    <xf numFmtId="41" fontId="35" fillId="0" borderId="12" xfId="1" applyFont="1" applyFill="1" applyBorder="1" applyAlignment="1">
      <alignment horizontal="left" vertical="center"/>
    </xf>
    <xf numFmtId="41" fontId="35" fillId="0" borderId="3" xfId="1" applyFont="1" applyFill="1" applyBorder="1" applyAlignment="1">
      <alignment horizontal="left" vertical="center"/>
    </xf>
    <xf numFmtId="41" fontId="35" fillId="0" borderId="3" xfId="1" applyFont="1" applyFill="1" applyBorder="1" applyAlignment="1">
      <alignment vertical="center" shrinkToFit="1"/>
    </xf>
    <xf numFmtId="41" fontId="35" fillId="0" borderId="10" xfId="1" applyFont="1" applyFill="1" applyBorder="1" applyAlignment="1">
      <alignment horizontal="left" vertical="center"/>
    </xf>
    <xf numFmtId="41" fontId="35" fillId="0" borderId="6" xfId="1" applyFont="1" applyFill="1" applyBorder="1" applyAlignment="1">
      <alignment horizontal="center" vertical="center"/>
    </xf>
    <xf numFmtId="41" fontId="35" fillId="0" borderId="12" xfId="1" applyFont="1" applyFill="1" applyBorder="1" applyAlignment="1">
      <alignment vertical="center" shrinkToFit="1"/>
    </xf>
    <xf numFmtId="41" fontId="35" fillId="0" borderId="0" xfId="1" applyFont="1" applyFill="1" applyBorder="1" applyAlignment="1">
      <alignment horizontal="center" vertical="center" wrapText="1"/>
    </xf>
    <xf numFmtId="41" fontId="35" fillId="0" borderId="1" xfId="1" applyFont="1" applyFill="1" applyBorder="1" applyAlignment="1">
      <alignment horizontal="left" vertical="center"/>
    </xf>
    <xf numFmtId="41" fontId="40" fillId="0" borderId="0" xfId="1" applyFont="1" applyFill="1" applyAlignment="1">
      <alignment vertical="center"/>
    </xf>
    <xf numFmtId="41" fontId="41" fillId="0" borderId="0" xfId="1" applyFont="1" applyFill="1" applyBorder="1" applyAlignment="1">
      <alignment vertical="center"/>
    </xf>
    <xf numFmtId="41" fontId="41" fillId="0" borderId="0" xfId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77" fontId="36" fillId="0" borderId="0" xfId="1" applyNumberFormat="1" applyFont="1" applyFill="1" applyBorder="1" applyAlignment="1">
      <alignment horizontal="right" vertical="center" wrapText="1"/>
    </xf>
    <xf numFmtId="41" fontId="36" fillId="0" borderId="0" xfId="1" applyNumberFormat="1" applyFont="1" applyFill="1" applyBorder="1" applyAlignment="1">
      <alignment horizontal="right" vertical="center" wrapText="1"/>
    </xf>
    <xf numFmtId="177" fontId="33" fillId="0" borderId="0" xfId="1" applyNumberFormat="1" applyFont="1" applyFill="1" applyAlignment="1">
      <alignment horizontal="right" vertical="center" wrapText="1"/>
    </xf>
    <xf numFmtId="41" fontId="33" fillId="0" borderId="0" xfId="1" applyFont="1" applyFill="1" applyAlignment="1">
      <alignment horizontal="right" vertical="center" wrapText="1"/>
    </xf>
    <xf numFmtId="41" fontId="35" fillId="0" borderId="0" xfId="1" applyFont="1" applyFill="1" applyAlignment="1">
      <alignment vertical="center"/>
    </xf>
    <xf numFmtId="41" fontId="42" fillId="0" borderId="0" xfId="1" applyFont="1" applyFill="1" applyBorder="1" applyAlignment="1">
      <alignment horizontal="center" vertical="center"/>
    </xf>
    <xf numFmtId="41" fontId="43" fillId="0" borderId="0" xfId="1" applyFont="1" applyFill="1" applyBorder="1" applyAlignment="1">
      <alignment vertical="center"/>
    </xf>
    <xf numFmtId="41" fontId="41" fillId="0" borderId="0" xfId="1" quotePrefix="1" applyFont="1" applyFill="1" applyBorder="1" applyAlignment="1">
      <alignment vertical="center"/>
    </xf>
    <xf numFmtId="41" fontId="35" fillId="0" borderId="0" xfId="1" applyFont="1" applyFill="1" applyBorder="1" applyAlignment="1">
      <alignment horizontal="right" vertical="center"/>
    </xf>
    <xf numFmtId="0" fontId="33" fillId="0" borderId="0" xfId="0" applyFont="1" applyFill="1"/>
    <xf numFmtId="41" fontId="37" fillId="0" borderId="1" xfId="1" applyFont="1" applyFill="1" applyBorder="1" applyAlignment="1">
      <alignment horizontal="center" vertical="center"/>
    </xf>
    <xf numFmtId="41" fontId="39" fillId="0" borderId="0" xfId="1" applyFont="1" applyFill="1" applyBorder="1" applyAlignment="1">
      <alignment horizontal="right" vertical="center"/>
    </xf>
    <xf numFmtId="41" fontId="39" fillId="0" borderId="0" xfId="1" applyFont="1" applyFill="1" applyBorder="1" applyAlignment="1">
      <alignment horizontal="right" vertical="center" wrapText="1"/>
    </xf>
    <xf numFmtId="41" fontId="33" fillId="0" borderId="0" xfId="1" applyFont="1" applyFill="1" applyBorder="1" applyAlignment="1">
      <alignment horizontal="right" vertical="center"/>
    </xf>
    <xf numFmtId="41" fontId="35" fillId="0" borderId="2" xfId="1" applyFont="1" applyFill="1" applyBorder="1" applyAlignment="1">
      <alignment vertical="center"/>
    </xf>
    <xf numFmtId="41" fontId="39" fillId="0" borderId="0" xfId="1" applyFont="1" applyFill="1" applyBorder="1" applyAlignment="1">
      <alignment horizontal="left" vertical="center" wrapText="1"/>
    </xf>
    <xf numFmtId="41" fontId="38" fillId="0" borderId="0" xfId="1" applyFont="1" applyFill="1" applyBorder="1" applyAlignment="1">
      <alignment horizontal="right" vertical="center"/>
    </xf>
    <xf numFmtId="41" fontId="35" fillId="0" borderId="8" xfId="1" applyFont="1" applyFill="1" applyBorder="1" applyAlignment="1">
      <alignment vertical="center"/>
    </xf>
    <xf numFmtId="41" fontId="44" fillId="0" borderId="0" xfId="1" applyFont="1" applyFill="1" applyBorder="1" applyAlignment="1">
      <alignment vertical="center"/>
    </xf>
    <xf numFmtId="41" fontId="40" fillId="0" borderId="0" xfId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1" fontId="38" fillId="0" borderId="0" xfId="1" applyFont="1" applyFill="1" applyBorder="1" applyAlignment="1">
      <alignment horizontal="left" vertical="center"/>
    </xf>
    <xf numFmtId="41" fontId="45" fillId="0" borderId="0" xfId="1" applyFont="1" applyFill="1" applyBorder="1" applyAlignment="1">
      <alignment horizontal="right" vertical="center"/>
    </xf>
    <xf numFmtId="41" fontId="33" fillId="0" borderId="0" xfId="1" applyFont="1" applyFill="1" applyBorder="1" applyAlignment="1">
      <alignment horizontal="centerContinuous" vertical="center"/>
    </xf>
    <xf numFmtId="41" fontId="35" fillId="0" borderId="0" xfId="1" applyFont="1" applyFill="1" applyBorder="1" applyAlignment="1">
      <alignment horizontal="centerContinuous" vertical="center"/>
    </xf>
    <xf numFmtId="41" fontId="36" fillId="0" borderId="0" xfId="1" applyFont="1" applyFill="1" applyBorder="1" applyAlignment="1">
      <alignment horizontal="center" vertical="center"/>
    </xf>
    <xf numFmtId="41" fontId="36" fillId="0" borderId="0" xfId="1" applyFont="1" applyFill="1" applyBorder="1" applyAlignment="1">
      <alignment horizontal="center" vertical="center" wrapText="1"/>
    </xf>
    <xf numFmtId="41" fontId="33" fillId="0" borderId="0" xfId="1" applyFont="1" applyFill="1" applyAlignment="1">
      <alignment horizontal="center" vertical="center" wrapText="1"/>
    </xf>
    <xf numFmtId="41" fontId="42" fillId="0" borderId="0" xfId="1" applyFont="1" applyFill="1" applyBorder="1" applyAlignment="1">
      <alignment vertical="center"/>
    </xf>
    <xf numFmtId="41" fontId="46" fillId="0" borderId="1" xfId="1" applyFont="1" applyFill="1" applyBorder="1" applyAlignment="1">
      <alignment horizontal="center" vertical="center"/>
    </xf>
    <xf numFmtId="41" fontId="46" fillId="0" borderId="0" xfId="1" applyFont="1" applyFill="1" applyAlignment="1">
      <alignment horizontal="center" vertical="center"/>
    </xf>
    <xf numFmtId="41" fontId="46" fillId="0" borderId="47" xfId="1" applyFont="1" applyFill="1" applyBorder="1" applyAlignment="1">
      <alignment vertical="center"/>
    </xf>
    <xf numFmtId="41" fontId="46" fillId="0" borderId="1" xfId="1" applyFont="1" applyFill="1" applyBorder="1" applyAlignment="1">
      <alignment vertical="center"/>
    </xf>
    <xf numFmtId="41" fontId="46" fillId="0" borderId="64" xfId="1" applyFont="1" applyFill="1" applyBorder="1" applyAlignment="1">
      <alignment horizontal="center" vertical="center"/>
    </xf>
    <xf numFmtId="41" fontId="46" fillId="0" borderId="0" xfId="1" applyFont="1" applyFill="1" applyAlignment="1">
      <alignment vertical="center"/>
    </xf>
    <xf numFmtId="41" fontId="35" fillId="0" borderId="5" xfId="1" applyFont="1" applyFill="1" applyBorder="1" applyAlignment="1">
      <alignment horizontal="left" vertical="center"/>
    </xf>
    <xf numFmtId="41" fontId="42" fillId="2" borderId="88" xfId="1" applyFont="1" applyFill="1" applyBorder="1" applyAlignment="1">
      <alignment horizontal="centerContinuous" vertical="center"/>
    </xf>
    <xf numFmtId="41" fontId="42" fillId="2" borderId="24" xfId="1" applyFont="1" applyFill="1" applyBorder="1" applyAlignment="1">
      <alignment horizontal="centerContinuous" vertical="center"/>
    </xf>
    <xf numFmtId="41" fontId="42" fillId="2" borderId="89" xfId="1" applyFont="1" applyFill="1" applyBorder="1" applyAlignment="1">
      <alignment horizontal="centerContinuous" vertical="center"/>
    </xf>
    <xf numFmtId="41" fontId="42" fillId="2" borderId="23" xfId="1" applyFont="1" applyFill="1" applyBorder="1" applyAlignment="1">
      <alignment horizontal="centerContinuous" vertical="center"/>
    </xf>
    <xf numFmtId="41" fontId="42" fillId="2" borderId="90" xfId="1" applyFont="1" applyFill="1" applyBorder="1" applyAlignment="1">
      <alignment horizontal="centerContinuous" vertical="center"/>
    </xf>
    <xf numFmtId="41" fontId="46" fillId="0" borderId="91" xfId="1" applyFont="1" applyFill="1" applyBorder="1" applyAlignment="1">
      <alignment vertical="center"/>
    </xf>
    <xf numFmtId="41" fontId="46" fillId="0" borderId="7" xfId="1" applyFont="1" applyFill="1" applyBorder="1" applyAlignment="1">
      <alignment vertical="center"/>
    </xf>
    <xf numFmtId="41" fontId="46" fillId="0" borderId="7" xfId="1" applyFont="1" applyFill="1" applyBorder="1" applyAlignment="1">
      <alignment horizontal="center" vertical="center"/>
    </xf>
    <xf numFmtId="41" fontId="46" fillId="0" borderId="92" xfId="1" applyFont="1" applyFill="1" applyBorder="1" applyAlignment="1">
      <alignment horizontal="center" vertical="center"/>
    </xf>
    <xf numFmtId="41" fontId="46" fillId="0" borderId="61" xfId="1" applyFont="1" applyFill="1" applyBorder="1" applyAlignment="1">
      <alignment vertical="center"/>
    </xf>
    <xf numFmtId="41" fontId="46" fillId="0" borderId="3" xfId="1" applyFont="1" applyFill="1" applyBorder="1" applyAlignment="1">
      <alignment vertical="center"/>
    </xf>
    <xf numFmtId="41" fontId="46" fillId="0" borderId="3" xfId="1" applyFont="1" applyFill="1" applyBorder="1" applyAlignment="1">
      <alignment horizontal="center" vertical="center"/>
    </xf>
    <xf numFmtId="41" fontId="42" fillId="2" borderId="93" xfId="1" applyFont="1" applyFill="1" applyBorder="1" applyAlignment="1">
      <alignment horizontal="centerContinuous" vertical="center"/>
    </xf>
    <xf numFmtId="41" fontId="32" fillId="2" borderId="94" xfId="1" applyFont="1" applyFill="1" applyBorder="1" applyAlignment="1">
      <alignment vertical="center"/>
    </xf>
    <xf numFmtId="41" fontId="42" fillId="2" borderId="94" xfId="1" applyFont="1" applyFill="1" applyBorder="1" applyAlignment="1">
      <alignment horizontal="center" vertical="center"/>
    </xf>
    <xf numFmtId="41" fontId="42" fillId="2" borderId="94" xfId="1" applyFont="1" applyFill="1" applyBorder="1" applyAlignment="1">
      <alignment horizontal="centerContinuous" vertical="center"/>
    </xf>
    <xf numFmtId="41" fontId="42" fillId="2" borderId="94" xfId="1" applyFont="1" applyFill="1" applyBorder="1" applyAlignment="1">
      <alignment vertical="center"/>
    </xf>
    <xf numFmtId="41" fontId="42" fillId="2" borderId="95" xfId="1" applyFont="1" applyFill="1" applyBorder="1" applyAlignment="1">
      <alignment horizontal="center" vertical="center"/>
    </xf>
    <xf numFmtId="41" fontId="42" fillId="2" borderId="78" xfId="1" applyFont="1" applyFill="1" applyBorder="1" applyAlignment="1">
      <alignment horizontal="center" vertical="center"/>
    </xf>
    <xf numFmtId="41" fontId="42" fillId="2" borderId="33" xfId="1" applyFont="1" applyFill="1" applyBorder="1" applyAlignment="1">
      <alignment horizontal="center" vertical="center" wrapText="1"/>
    </xf>
    <xf numFmtId="41" fontId="42" fillId="2" borderId="33" xfId="1" applyFont="1" applyFill="1" applyBorder="1" applyAlignment="1">
      <alignment horizontal="centerContinuous" vertical="center"/>
    </xf>
    <xf numFmtId="41" fontId="42" fillId="2" borderId="33" xfId="1" applyFont="1" applyFill="1" applyBorder="1" applyAlignment="1">
      <alignment horizontal="center" vertical="center"/>
    </xf>
    <xf numFmtId="41" fontId="51" fillId="0" borderId="0" xfId="1" applyFont="1" applyFill="1" applyAlignment="1">
      <alignment vertical="center"/>
    </xf>
    <xf numFmtId="41" fontId="51" fillId="0" borderId="0" xfId="1" applyFont="1" applyFill="1" applyAlignment="1">
      <alignment horizontal="center" vertical="center"/>
    </xf>
    <xf numFmtId="41" fontId="52" fillId="0" borderId="0" xfId="1" applyFont="1" applyFill="1" applyAlignment="1">
      <alignment horizontal="center" vertical="center"/>
    </xf>
    <xf numFmtId="41" fontId="53" fillId="0" borderId="0" xfId="1" applyFont="1" applyFill="1" applyAlignment="1">
      <alignment vertical="center"/>
    </xf>
    <xf numFmtId="41" fontId="53" fillId="0" borderId="0" xfId="1" applyFont="1" applyFill="1" applyAlignment="1">
      <alignment horizontal="center" vertical="center"/>
    </xf>
    <xf numFmtId="41" fontId="54" fillId="0" borderId="0" xfId="1" applyFont="1" applyFill="1" applyAlignment="1">
      <alignment vertical="center"/>
    </xf>
    <xf numFmtId="41" fontId="55" fillId="0" borderId="0" xfId="1" applyFont="1" applyFill="1" applyAlignment="1">
      <alignment vertical="center"/>
    </xf>
    <xf numFmtId="41" fontId="57" fillId="0" borderId="0" xfId="1" applyFont="1" applyFill="1" applyAlignment="1">
      <alignment vertical="center"/>
    </xf>
    <xf numFmtId="41" fontId="59" fillId="0" borderId="0" xfId="1" applyFont="1" applyFill="1" applyAlignment="1">
      <alignment vertical="center"/>
    </xf>
    <xf numFmtId="41" fontId="53" fillId="0" borderId="0" xfId="1" applyFont="1" applyBorder="1" applyAlignment="1">
      <alignment vertical="center"/>
    </xf>
    <xf numFmtId="41" fontId="58" fillId="0" borderId="0" xfId="1" applyFont="1" applyBorder="1" applyAlignment="1">
      <alignment vertical="center"/>
    </xf>
    <xf numFmtId="41" fontId="55" fillId="0" borderId="0" xfId="1" applyFont="1" applyFill="1" applyAlignment="1">
      <alignment horizontal="center" vertical="center"/>
    </xf>
    <xf numFmtId="41" fontId="55" fillId="0" borderId="0" xfId="1" applyFont="1" applyFill="1" applyBorder="1" applyAlignment="1">
      <alignment horizontal="center" vertical="center"/>
    </xf>
    <xf numFmtId="41" fontId="56" fillId="0" borderId="0" xfId="1" applyFont="1" applyFill="1" applyAlignment="1">
      <alignment vertical="center"/>
    </xf>
    <xf numFmtId="41" fontId="32" fillId="0" borderId="0" xfId="1" applyFont="1" applyFill="1" applyBorder="1" applyAlignment="1">
      <alignment vertical="center"/>
    </xf>
    <xf numFmtId="41" fontId="34" fillId="0" borderId="9" xfId="1" applyFont="1" applyFill="1" applyBorder="1" applyAlignment="1">
      <alignment vertical="center"/>
    </xf>
    <xf numFmtId="41" fontId="34" fillId="0" borderId="5" xfId="1" applyFont="1" applyFill="1" applyBorder="1" applyAlignment="1">
      <alignment vertical="center"/>
    </xf>
    <xf numFmtId="41" fontId="34" fillId="0" borderId="6" xfId="1" applyFont="1" applyFill="1" applyBorder="1" applyAlignment="1">
      <alignment vertical="center"/>
    </xf>
    <xf numFmtId="41" fontId="37" fillId="0" borderId="3" xfId="1" applyFont="1" applyFill="1" applyBorder="1" applyAlignment="1">
      <alignment horizontal="right" vertical="center" wrapText="1"/>
    </xf>
    <xf numFmtId="42" fontId="35" fillId="0" borderId="9" xfId="0" applyNumberFormat="1" applyFont="1" applyFill="1" applyBorder="1" applyAlignment="1">
      <alignment vertical="center"/>
    </xf>
    <xf numFmtId="41" fontId="35" fillId="0" borderId="9" xfId="1" applyFont="1" applyFill="1" applyBorder="1" applyAlignment="1">
      <alignment horizontal="left" vertical="center"/>
    </xf>
    <xf numFmtId="41" fontId="35" fillId="0" borderId="9" xfId="1" applyFont="1" applyFill="1" applyBorder="1" applyAlignment="1">
      <alignment vertical="center" wrapText="1"/>
    </xf>
    <xf numFmtId="41" fontId="35" fillId="0" borderId="4" xfId="1" applyFont="1" applyFill="1" applyBorder="1" applyAlignment="1">
      <alignment vertical="center"/>
    </xf>
    <xf numFmtId="41" fontId="34" fillId="0" borderId="0" xfId="1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41" fontId="35" fillId="0" borderId="4" xfId="1" applyFont="1" applyFill="1" applyBorder="1" applyAlignment="1">
      <alignment vertical="center" shrinkToFit="1"/>
    </xf>
    <xf numFmtId="41" fontId="35" fillId="0" borderId="8" xfId="1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vertical="center" wrapText="1" shrinkToFit="1"/>
    </xf>
    <xf numFmtId="41" fontId="37" fillId="0" borderId="3" xfId="1" applyFont="1" applyFill="1" applyBorder="1" applyAlignment="1">
      <alignment horizontal="center" vertical="center"/>
    </xf>
    <xf numFmtId="41" fontId="36" fillId="0" borderId="1" xfId="1" applyFont="1" applyFill="1" applyBorder="1" applyAlignment="1">
      <alignment horizontal="right" vertical="center"/>
    </xf>
    <xf numFmtId="41" fontId="37" fillId="0" borderId="1" xfId="1" applyFont="1" applyFill="1" applyBorder="1" applyAlignment="1">
      <alignment horizontal="right" vertical="center"/>
    </xf>
    <xf numFmtId="41" fontId="36" fillId="0" borderId="3" xfId="1" applyFont="1" applyFill="1" applyBorder="1" applyAlignment="1">
      <alignment horizontal="right" vertical="center"/>
    </xf>
    <xf numFmtId="41" fontId="36" fillId="0" borderId="3" xfId="1" applyFont="1" applyFill="1" applyBorder="1" applyAlignment="1">
      <alignment vertical="center"/>
    </xf>
    <xf numFmtId="41" fontId="37" fillId="0" borderId="3" xfId="1" applyFont="1" applyFill="1" applyBorder="1" applyAlignment="1">
      <alignment horizontal="right" vertical="center"/>
    </xf>
    <xf numFmtId="41" fontId="36" fillId="0" borderId="4" xfId="1" applyFont="1" applyFill="1" applyBorder="1" applyAlignment="1">
      <alignment horizontal="right" vertical="center"/>
    </xf>
    <xf numFmtId="41" fontId="36" fillId="0" borderId="10" xfId="1" applyFont="1" applyFill="1" applyBorder="1" applyAlignment="1">
      <alignment horizontal="right" vertical="center"/>
    </xf>
    <xf numFmtId="41" fontId="36" fillId="0" borderId="6" xfId="1" applyFont="1" applyFill="1" applyBorder="1" applyAlignment="1">
      <alignment horizontal="right" vertical="center"/>
    </xf>
    <xf numFmtId="41" fontId="36" fillId="0" borderId="5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vertical="center"/>
    </xf>
    <xf numFmtId="41" fontId="36" fillId="0" borderId="7" xfId="1" applyFont="1" applyFill="1" applyBorder="1" applyAlignment="1">
      <alignment vertical="center"/>
    </xf>
    <xf numFmtId="41" fontId="36" fillId="0" borderId="0" xfId="1" applyFont="1" applyFill="1" applyBorder="1" applyAlignment="1">
      <alignment horizontal="right" vertical="center" shrinkToFit="1"/>
    </xf>
    <xf numFmtId="41" fontId="33" fillId="0" borderId="0" xfId="1" applyFont="1" applyFill="1" applyAlignment="1">
      <alignment horizontal="right" vertical="center"/>
    </xf>
    <xf numFmtId="41" fontId="34" fillId="0" borderId="0" xfId="1" applyFont="1" applyFill="1" applyBorder="1" applyAlignment="1">
      <alignment horizontal="right" vertical="center" wrapText="1"/>
    </xf>
    <xf numFmtId="41" fontId="36" fillId="0" borderId="1" xfId="1" applyFont="1" applyFill="1" applyBorder="1" applyAlignment="1">
      <alignment horizontal="right" vertical="center" wrapText="1"/>
    </xf>
    <xf numFmtId="41" fontId="37" fillId="0" borderId="1" xfId="1" applyFont="1" applyFill="1" applyBorder="1" applyAlignment="1">
      <alignment horizontal="right" vertical="center" wrapText="1"/>
    </xf>
    <xf numFmtId="41" fontId="36" fillId="0" borderId="12" xfId="1" applyFont="1" applyFill="1" applyBorder="1" applyAlignment="1">
      <alignment horizontal="right" vertical="center" wrapText="1"/>
    </xf>
    <xf numFmtId="41" fontId="37" fillId="0" borderId="12" xfId="1" applyFont="1" applyFill="1" applyBorder="1" applyAlignment="1">
      <alignment horizontal="right" vertical="center" wrapText="1"/>
    </xf>
    <xf numFmtId="41" fontId="36" fillId="0" borderId="4" xfId="1" applyFont="1" applyFill="1" applyBorder="1" applyAlignment="1">
      <alignment horizontal="right" vertical="center" wrapText="1"/>
    </xf>
    <xf numFmtId="41" fontId="37" fillId="0" borderId="4" xfId="1" applyFont="1" applyFill="1" applyBorder="1" applyAlignment="1">
      <alignment horizontal="right" vertical="center" wrapText="1"/>
    </xf>
    <xf numFmtId="41" fontId="36" fillId="0" borderId="2" xfId="1" quotePrefix="1" applyFont="1" applyFill="1" applyBorder="1" applyAlignment="1">
      <alignment horizontal="right" vertical="center" wrapText="1"/>
    </xf>
    <xf numFmtId="41" fontId="37" fillId="0" borderId="2" xfId="1" quotePrefix="1" applyFont="1" applyFill="1" applyBorder="1" applyAlignment="1">
      <alignment horizontal="right" vertical="center" wrapText="1"/>
    </xf>
    <xf numFmtId="41" fontId="36" fillId="0" borderId="1" xfId="1" quotePrefix="1" applyFont="1" applyFill="1" applyBorder="1" applyAlignment="1">
      <alignment horizontal="right" vertical="center" wrapText="1"/>
    </xf>
    <xf numFmtId="41" fontId="37" fillId="0" borderId="1" xfId="1" quotePrefix="1" applyFont="1" applyFill="1" applyBorder="1" applyAlignment="1">
      <alignment horizontal="right" vertical="center" wrapText="1"/>
    </xf>
    <xf numFmtId="41" fontId="36" fillId="0" borderId="2" xfId="1" applyFont="1" applyFill="1" applyBorder="1" applyAlignment="1">
      <alignment horizontal="right" vertical="center" wrapText="1"/>
    </xf>
    <xf numFmtId="41" fontId="36" fillId="0" borderId="9" xfId="1" applyFont="1" applyFill="1" applyBorder="1" applyAlignment="1">
      <alignment horizontal="right" vertical="center" wrapText="1"/>
    </xf>
    <xf numFmtId="41" fontId="37" fillId="0" borderId="2" xfId="1" applyFont="1" applyFill="1" applyBorder="1" applyAlignment="1">
      <alignment horizontal="right" vertical="center" wrapText="1"/>
    </xf>
    <xf numFmtId="41" fontId="37" fillId="0" borderId="10" xfId="1" applyFont="1" applyFill="1" applyBorder="1" applyAlignment="1">
      <alignment horizontal="right" vertical="center" wrapText="1"/>
    </xf>
    <xf numFmtId="41" fontId="36" fillId="0" borderId="6" xfId="1" applyFont="1" applyFill="1" applyBorder="1" applyAlignment="1">
      <alignment horizontal="right" vertical="center" wrapText="1"/>
    </xf>
    <xf numFmtId="41" fontId="37" fillId="0" borderId="6" xfId="1" applyFont="1" applyFill="1" applyBorder="1" applyAlignment="1">
      <alignment horizontal="right" vertical="center" wrapText="1"/>
    </xf>
    <xf numFmtId="41" fontId="35" fillId="0" borderId="1" xfId="1" applyFont="1" applyFill="1" applyBorder="1" applyAlignment="1">
      <alignment horizontal="right" vertical="center" wrapText="1"/>
    </xf>
    <xf numFmtId="41" fontId="34" fillId="0" borderId="1" xfId="1" applyFont="1" applyFill="1" applyBorder="1" applyAlignment="1">
      <alignment horizontal="right" vertical="center" wrapText="1"/>
    </xf>
    <xf numFmtId="41" fontId="36" fillId="0" borderId="0" xfId="1" applyFont="1" applyFill="1" applyBorder="1" applyAlignment="1">
      <alignment horizontal="right" vertical="center" wrapText="1" shrinkToFit="1"/>
    </xf>
    <xf numFmtId="41" fontId="37" fillId="0" borderId="0" xfId="1" applyFont="1" applyFill="1" applyBorder="1" applyAlignment="1">
      <alignment horizontal="right" vertical="center" wrapText="1" shrinkToFit="1"/>
    </xf>
    <xf numFmtId="41" fontId="33" fillId="0" borderId="0" xfId="1" applyFont="1" applyFill="1" applyAlignment="1">
      <alignment horizontal="right" vertical="center" wrapText="1" indent="1"/>
    </xf>
    <xf numFmtId="41" fontId="40" fillId="0" borderId="0" xfId="1" applyFont="1" applyFill="1" applyAlignment="1">
      <alignment horizontal="right" vertical="center" wrapText="1" indent="1"/>
    </xf>
    <xf numFmtId="41" fontId="35" fillId="0" borderId="0" xfId="1" applyFont="1" applyFill="1" applyAlignment="1">
      <alignment horizontal="right" vertical="center" wrapText="1"/>
    </xf>
    <xf numFmtId="41" fontId="34" fillId="0" borderId="0" xfId="1" applyFont="1" applyFill="1" applyAlignment="1">
      <alignment horizontal="right" vertical="center" wrapText="1"/>
    </xf>
    <xf numFmtId="41" fontId="40" fillId="0" borderId="0" xfId="1" applyFont="1" applyFill="1" applyAlignment="1">
      <alignment horizontal="right" vertical="center" wrapText="1"/>
    </xf>
    <xf numFmtId="41" fontId="35" fillId="0" borderId="9" xfId="1" applyFont="1" applyFill="1" applyBorder="1" applyAlignment="1">
      <alignment horizontal="left" vertical="center"/>
    </xf>
    <xf numFmtId="41" fontId="35" fillId="0" borderId="4" xfId="1" applyFont="1" applyFill="1" applyBorder="1" applyAlignment="1">
      <alignment horizontal="left" vertical="center"/>
    </xf>
    <xf numFmtId="41" fontId="35" fillId="0" borderId="9" xfId="1" applyFont="1" applyFill="1" applyBorder="1" applyAlignment="1">
      <alignment vertical="center" wrapText="1"/>
    </xf>
    <xf numFmtId="41" fontId="35" fillId="0" borderId="4" xfId="1" applyFont="1" applyFill="1" applyBorder="1" applyAlignment="1">
      <alignment vertical="center"/>
    </xf>
    <xf numFmtId="41" fontId="35" fillId="0" borderId="10" xfId="1" applyFont="1" applyFill="1" applyBorder="1" applyAlignment="1">
      <alignment vertical="center" wrapText="1"/>
    </xf>
    <xf numFmtId="41" fontId="36" fillId="0" borderId="3" xfId="1" applyNumberFormat="1" applyFont="1" applyFill="1" applyBorder="1" applyAlignment="1">
      <alignment horizontal="right" vertical="center" wrapText="1"/>
    </xf>
    <xf numFmtId="41" fontId="37" fillId="0" borderId="3" xfId="1" applyNumberFormat="1" applyFont="1" applyFill="1" applyBorder="1" applyAlignment="1">
      <alignment horizontal="right" vertical="center" wrapText="1"/>
    </xf>
    <xf numFmtId="41" fontId="37" fillId="0" borderId="1" xfId="1" applyNumberFormat="1" applyFont="1" applyFill="1" applyBorder="1" applyAlignment="1">
      <alignment horizontal="right" vertical="center" wrapText="1"/>
    </xf>
    <xf numFmtId="41" fontId="35" fillId="4" borderId="1" xfId="1" applyFont="1" applyFill="1" applyBorder="1" applyAlignment="1">
      <alignment horizontal="center" vertical="center" wrapText="1"/>
    </xf>
    <xf numFmtId="41" fontId="34" fillId="4" borderId="1" xfId="1" applyFont="1" applyFill="1" applyBorder="1" applyAlignment="1">
      <alignment horizontal="center" vertical="center"/>
    </xf>
    <xf numFmtId="41" fontId="35" fillId="4" borderId="1" xfId="1" applyFont="1" applyFill="1" applyBorder="1" applyAlignment="1">
      <alignment horizontal="center" vertical="center"/>
    </xf>
    <xf numFmtId="41" fontId="48" fillId="4" borderId="1" xfId="1" applyFont="1" applyFill="1" applyBorder="1" applyAlignment="1">
      <alignment horizontal="right" vertical="center" wrapText="1" shrinkToFit="1"/>
    </xf>
    <xf numFmtId="41" fontId="48" fillId="4" borderId="1" xfId="1" applyFont="1" applyFill="1" applyBorder="1" applyAlignment="1">
      <alignment horizontal="right" vertical="center" wrapText="1"/>
    </xf>
    <xf numFmtId="41" fontId="35" fillId="4" borderId="1" xfId="1" applyFont="1" applyFill="1" applyBorder="1" applyAlignment="1">
      <alignment horizontal="centerContinuous" vertical="center"/>
    </xf>
    <xf numFmtId="41" fontId="35" fillId="4" borderId="1" xfId="1" applyFont="1" applyFill="1" applyBorder="1" applyAlignment="1">
      <alignment horizontal="centerContinuous" vertical="center" wrapText="1"/>
    </xf>
    <xf numFmtId="41" fontId="41" fillId="4" borderId="1" xfId="1" applyFont="1" applyFill="1" applyBorder="1" applyAlignment="1">
      <alignment horizontal="centerContinuous" vertical="center"/>
    </xf>
    <xf numFmtId="41" fontId="47" fillId="4" borderId="1" xfId="1" applyFont="1" applyFill="1" applyBorder="1" applyAlignment="1">
      <alignment horizontal="centerContinuous" vertical="center"/>
    </xf>
    <xf numFmtId="41" fontId="48" fillId="4" borderId="1" xfId="1" applyFont="1" applyFill="1" applyBorder="1" applyAlignment="1">
      <alignment horizontal="right" vertical="center" shrinkToFit="1"/>
    </xf>
    <xf numFmtId="41" fontId="48" fillId="4" borderId="1" xfId="1" applyFont="1" applyFill="1" applyBorder="1" applyAlignment="1">
      <alignment horizontal="center" vertical="center"/>
    </xf>
    <xf numFmtId="41" fontId="49" fillId="4" borderId="1" xfId="1" applyFont="1" applyFill="1" applyBorder="1" applyAlignment="1">
      <alignment horizontal="center" vertical="center"/>
    </xf>
    <xf numFmtId="41" fontId="38" fillId="0" borderId="0" xfId="1" applyFont="1" applyFill="1" applyBorder="1" applyAlignment="1">
      <alignment horizontal="left" vertical="center"/>
    </xf>
    <xf numFmtId="41" fontId="35" fillId="0" borderId="9" xfId="1" applyFont="1" applyFill="1" applyBorder="1" applyAlignment="1">
      <alignment horizontal="left" vertical="center"/>
    </xf>
    <xf numFmtId="41" fontId="35" fillId="0" borderId="4" xfId="1" applyFont="1" applyFill="1" applyBorder="1" applyAlignment="1">
      <alignment horizontal="left" vertical="center"/>
    </xf>
    <xf numFmtId="41" fontId="35" fillId="0" borderId="4" xfId="1" applyFont="1" applyFill="1" applyBorder="1" applyAlignment="1">
      <alignment vertical="center"/>
    </xf>
    <xf numFmtId="41" fontId="36" fillId="0" borderId="1" xfId="1" applyFont="1" applyFill="1" applyBorder="1" applyAlignment="1">
      <alignment horizontal="center" vertical="center"/>
    </xf>
    <xf numFmtId="41" fontId="36" fillId="0" borderId="0" xfId="1" applyFont="1" applyFill="1" applyBorder="1" applyAlignment="1">
      <alignment horizontal="right" vertical="center"/>
    </xf>
    <xf numFmtId="41" fontId="35" fillId="0" borderId="7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5" fillId="0" borderId="15" xfId="1" applyFont="1" applyFill="1" applyBorder="1" applyAlignment="1">
      <alignment horizontal="center" vertical="center"/>
    </xf>
    <xf numFmtId="41" fontId="15" fillId="0" borderId="16" xfId="1" applyFont="1" applyFill="1" applyBorder="1" applyAlignment="1">
      <alignment horizontal="center" vertical="center"/>
    </xf>
    <xf numFmtId="41" fontId="15" fillId="0" borderId="17" xfId="1" applyFont="1" applyFill="1" applyBorder="1" applyAlignment="1">
      <alignment horizontal="center" vertical="center"/>
    </xf>
    <xf numFmtId="41" fontId="28" fillId="0" borderId="0" xfId="1" applyFont="1" applyFill="1" applyAlignment="1">
      <alignment horizontal="center" vertical="center"/>
    </xf>
    <xf numFmtId="41" fontId="13" fillId="0" borderId="0" xfId="1" applyFont="1" applyFill="1" applyAlignment="1">
      <alignment horizontal="center" vertical="center"/>
    </xf>
    <xf numFmtId="41" fontId="12" fillId="0" borderId="0" xfId="1" applyFont="1" applyFill="1" applyAlignment="1">
      <alignment horizontal="center" vertical="center"/>
    </xf>
    <xf numFmtId="41" fontId="62" fillId="0" borderId="15" xfId="1" applyFont="1" applyFill="1" applyBorder="1" applyAlignment="1">
      <alignment horizontal="center" vertical="center"/>
    </xf>
    <xf numFmtId="41" fontId="62" fillId="0" borderId="16" xfId="1" applyFont="1" applyFill="1" applyBorder="1" applyAlignment="1">
      <alignment horizontal="center" vertical="center"/>
    </xf>
    <xf numFmtId="41" fontId="62" fillId="0" borderId="17" xfId="1" applyFont="1" applyFill="1" applyBorder="1" applyAlignment="1">
      <alignment horizontal="center" vertical="center"/>
    </xf>
    <xf numFmtId="41" fontId="56" fillId="0" borderId="96" xfId="1" applyFont="1" applyFill="1" applyBorder="1" applyAlignment="1">
      <alignment horizontal="center" vertical="center"/>
    </xf>
    <xf numFmtId="41" fontId="56" fillId="0" borderId="97" xfId="1" applyFont="1" applyFill="1" applyBorder="1" applyAlignment="1">
      <alignment horizontal="center" vertical="center"/>
    </xf>
    <xf numFmtId="41" fontId="56" fillId="0" borderId="98" xfId="1" applyFont="1" applyFill="1" applyBorder="1" applyAlignment="1">
      <alignment horizontal="center" vertical="center"/>
    </xf>
    <xf numFmtId="41" fontId="56" fillId="0" borderId="99" xfId="1" applyFont="1" applyFill="1" applyBorder="1" applyAlignment="1">
      <alignment horizontal="center" vertical="center"/>
    </xf>
    <xf numFmtId="41" fontId="56" fillId="0" borderId="0" xfId="1" applyFont="1" applyFill="1" applyBorder="1" applyAlignment="1">
      <alignment horizontal="center" vertical="center"/>
    </xf>
    <xf numFmtId="41" fontId="56" fillId="0" borderId="100" xfId="1" applyFont="1" applyFill="1" applyBorder="1" applyAlignment="1">
      <alignment horizontal="center" vertical="center"/>
    </xf>
    <xf numFmtId="41" fontId="56" fillId="0" borderId="101" xfId="1" applyFont="1" applyFill="1" applyBorder="1" applyAlignment="1">
      <alignment horizontal="center" vertical="center"/>
    </xf>
    <xf numFmtId="41" fontId="56" fillId="0" borderId="102" xfId="1" applyFont="1" applyFill="1" applyBorder="1" applyAlignment="1">
      <alignment horizontal="center" vertical="center"/>
    </xf>
    <xf numFmtId="41" fontId="56" fillId="0" borderId="103" xfId="1" applyFont="1" applyFill="1" applyBorder="1" applyAlignment="1">
      <alignment horizontal="center" vertical="center"/>
    </xf>
    <xf numFmtId="41" fontId="46" fillId="0" borderId="0" xfId="1" applyFont="1" applyFill="1" applyBorder="1" applyAlignment="1">
      <alignment horizontal="center" vertical="center"/>
    </xf>
    <xf numFmtId="41" fontId="50" fillId="0" borderId="0" xfId="1" applyFont="1" applyFill="1" applyBorder="1" applyAlignment="1">
      <alignment horizontal="center" vertical="center"/>
    </xf>
    <xf numFmtId="41" fontId="38" fillId="0" borderId="13" xfId="1" applyFont="1" applyFill="1" applyBorder="1" applyAlignment="1">
      <alignment horizontal="left" vertical="center"/>
    </xf>
    <xf numFmtId="41" fontId="38" fillId="0" borderId="0" xfId="1" applyFont="1" applyFill="1" applyBorder="1" applyAlignment="1">
      <alignment horizontal="left" vertical="center"/>
    </xf>
    <xf numFmtId="41" fontId="35" fillId="0" borderId="9" xfId="1" applyFont="1" applyFill="1" applyBorder="1" applyAlignment="1">
      <alignment horizontal="left" vertical="center"/>
    </xf>
    <xf numFmtId="41" fontId="35" fillId="0" borderId="4" xfId="1" applyFont="1" applyFill="1" applyBorder="1" applyAlignment="1">
      <alignment horizontal="left" vertical="center"/>
    </xf>
    <xf numFmtId="41" fontId="35" fillId="4" borderId="1" xfId="1" applyFont="1" applyFill="1" applyBorder="1" applyAlignment="1">
      <alignment horizontal="center" vertical="center"/>
    </xf>
    <xf numFmtId="41" fontId="35" fillId="0" borderId="10" xfId="1" applyFont="1" applyFill="1" applyBorder="1" applyAlignment="1">
      <alignment horizontal="left" vertical="center"/>
    </xf>
    <xf numFmtId="41" fontId="35" fillId="0" borderId="9" xfId="1" applyFont="1" applyFill="1" applyBorder="1" applyAlignment="1">
      <alignment horizontal="left" vertical="center" wrapText="1"/>
    </xf>
    <xf numFmtId="41" fontId="35" fillId="0" borderId="4" xfId="1" applyFont="1" applyFill="1" applyBorder="1" applyAlignment="1">
      <alignment horizontal="left" vertical="center" wrapText="1"/>
    </xf>
    <xf numFmtId="41" fontId="32" fillId="0" borderId="0" xfId="1" applyFont="1" applyFill="1" applyBorder="1" applyAlignment="1">
      <alignment horizontal="center" vertical="center"/>
    </xf>
    <xf numFmtId="41" fontId="61" fillId="0" borderId="0" xfId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41" fontId="35" fillId="4" borderId="1" xfId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/>
    </xf>
    <xf numFmtId="41" fontId="35" fillId="0" borderId="9" xfId="1" applyFont="1" applyFill="1" applyBorder="1" applyAlignment="1">
      <alignment vertical="center" wrapText="1"/>
    </xf>
    <xf numFmtId="41" fontId="35" fillId="0" borderId="4" xfId="1" applyFont="1" applyFill="1" applyBorder="1" applyAlignment="1">
      <alignment vertical="center"/>
    </xf>
    <xf numFmtId="41" fontId="47" fillId="4" borderId="2" xfId="1" applyFont="1" applyFill="1" applyBorder="1" applyAlignment="1">
      <alignment horizontal="center" vertical="center"/>
    </xf>
    <xf numFmtId="41" fontId="47" fillId="4" borderId="5" xfId="1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41" fontId="35" fillId="0" borderId="10" xfId="1" applyFont="1" applyFill="1" applyBorder="1" applyAlignment="1">
      <alignment horizontal="left" vertical="center" wrapText="1"/>
    </xf>
    <xf numFmtId="41" fontId="16" fillId="0" borderId="15" xfId="1" applyFont="1" applyFill="1" applyBorder="1" applyAlignment="1">
      <alignment horizontal="center" vertical="center"/>
    </xf>
    <xf numFmtId="41" fontId="16" fillId="0" borderId="16" xfId="1" applyFont="1" applyFill="1" applyBorder="1" applyAlignment="1">
      <alignment horizontal="center" vertical="center"/>
    </xf>
    <xf numFmtId="41" fontId="16" fillId="0" borderId="17" xfId="1" applyFont="1" applyFill="1" applyBorder="1" applyAlignment="1">
      <alignment horizontal="center" vertical="center"/>
    </xf>
    <xf numFmtId="41" fontId="22" fillId="0" borderId="84" xfId="1" applyFont="1" applyFill="1" applyBorder="1" applyAlignment="1">
      <alignment horizontal="center" vertical="center"/>
    </xf>
    <xf numFmtId="41" fontId="22" fillId="0" borderId="85" xfId="1" applyFont="1" applyFill="1" applyBorder="1" applyAlignment="1">
      <alignment horizontal="center" vertical="center"/>
    </xf>
    <xf numFmtId="41" fontId="4" fillId="0" borderId="76" xfId="1" applyFont="1" applyFill="1" applyBorder="1" applyAlignment="1">
      <alignment horizontal="center" vertical="center"/>
    </xf>
    <xf numFmtId="41" fontId="4" fillId="0" borderId="77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64" xfId="1" applyFont="1" applyFill="1" applyBorder="1" applyAlignment="1">
      <alignment horizontal="center" vertical="center"/>
    </xf>
    <xf numFmtId="41" fontId="4" fillId="0" borderId="79" xfId="1" applyFont="1" applyFill="1" applyBorder="1" applyAlignment="1">
      <alignment horizontal="center" vertical="center"/>
    </xf>
    <xf numFmtId="41" fontId="22" fillId="0" borderId="54" xfId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41" fontId="22" fillId="0" borderId="54" xfId="1" applyFont="1" applyFill="1" applyBorder="1" applyAlignment="1">
      <alignment horizontal="left" vertical="center"/>
    </xf>
    <xf numFmtId="41" fontId="22" fillId="0" borderId="4" xfId="1" applyFont="1" applyFill="1" applyBorder="1" applyAlignment="1">
      <alignment horizontal="left" vertical="center"/>
    </xf>
    <xf numFmtId="41" fontId="4" fillId="0" borderId="75" xfId="1" applyFont="1" applyFill="1" applyBorder="1" applyAlignment="1">
      <alignment horizontal="center" vertical="center"/>
    </xf>
    <xf numFmtId="41" fontId="4" fillId="0" borderId="47" xfId="1" applyFont="1" applyFill="1" applyBorder="1" applyAlignment="1">
      <alignment horizontal="center" vertical="center"/>
    </xf>
    <xf numFmtId="41" fontId="4" fillId="0" borderId="78" xfId="1" applyFont="1" applyFill="1" applyBorder="1" applyAlignment="1">
      <alignment horizontal="center" vertical="center"/>
    </xf>
    <xf numFmtId="41" fontId="4" fillId="0" borderId="33" xfId="1" applyFont="1" applyFill="1" applyBorder="1" applyAlignment="1">
      <alignment horizontal="center" vertical="center"/>
    </xf>
    <xf numFmtId="0" fontId="4" fillId="0" borderId="7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33" xfId="1" applyNumberFormat="1" applyFont="1" applyFill="1" applyBorder="1" applyAlignment="1">
      <alignment horizontal="center" vertical="center"/>
    </xf>
    <xf numFmtId="41" fontId="4" fillId="0" borderId="19" xfId="1" applyFont="1" applyFill="1" applyBorder="1" applyAlignment="1">
      <alignment horizontal="center" vertical="center"/>
    </xf>
    <xf numFmtId="41" fontId="4" fillId="0" borderId="12" xfId="1" applyFont="1" applyFill="1" applyBorder="1" applyAlignment="1">
      <alignment horizontal="center" vertical="center"/>
    </xf>
    <xf numFmtId="41" fontId="4" fillId="0" borderId="29" xfId="1" applyFont="1" applyFill="1" applyBorder="1" applyAlignment="1">
      <alignment horizontal="center" vertical="center"/>
    </xf>
    <xf numFmtId="41" fontId="23" fillId="0" borderId="62" xfId="1" applyFont="1" applyFill="1" applyBorder="1" applyAlignment="1">
      <alignment horizontal="left" vertical="center"/>
    </xf>
    <xf numFmtId="41" fontId="23" fillId="0" borderId="6" xfId="1" applyFont="1" applyFill="1" applyBorder="1" applyAlignment="1">
      <alignment horizontal="left" vertical="center"/>
    </xf>
    <xf numFmtId="41" fontId="23" fillId="0" borderId="67" xfId="1" applyFont="1" applyFill="1" applyBorder="1" applyAlignment="1">
      <alignment horizontal="center" vertical="center"/>
    </xf>
    <xf numFmtId="41" fontId="23" fillId="0" borderId="68" xfId="1" applyFont="1" applyFill="1" applyBorder="1" applyAlignment="1">
      <alignment horizontal="center" vertical="center"/>
    </xf>
    <xf numFmtId="41" fontId="4" fillId="0" borderId="23" xfId="1" applyFont="1" applyFill="1" applyBorder="1" applyAlignment="1" applyProtection="1">
      <alignment horizontal="center" vertical="center"/>
      <protection locked="0"/>
    </xf>
    <xf numFmtId="41" fontId="4" fillId="0" borderId="24" xfId="1" applyFont="1" applyFill="1" applyBorder="1" applyAlignment="1" applyProtection="1">
      <alignment horizontal="center" vertical="center"/>
      <protection locked="0"/>
    </xf>
    <xf numFmtId="41" fontId="4" fillId="0" borderId="25" xfId="1" applyFont="1" applyFill="1" applyBorder="1" applyAlignment="1" applyProtection="1">
      <alignment horizontal="center" vertical="center"/>
      <protection locked="0"/>
    </xf>
    <xf numFmtId="41" fontId="4" fillId="0" borderId="26" xfId="1" applyFont="1" applyFill="1" applyBorder="1" applyAlignment="1" applyProtection="1">
      <alignment horizontal="center" vertical="center"/>
      <protection locked="0"/>
    </xf>
    <xf numFmtId="41" fontId="23" fillId="0" borderId="54" xfId="1" applyFont="1" applyFill="1" applyBorder="1" applyAlignment="1">
      <alignment horizontal="left" vertical="center" shrinkToFit="1"/>
    </xf>
    <xf numFmtId="41" fontId="23" fillId="0" borderId="10" xfId="1" applyFont="1" applyFill="1" applyBorder="1" applyAlignment="1">
      <alignment horizontal="left" vertical="center" shrinkToFit="1"/>
    </xf>
    <xf numFmtId="41" fontId="23" fillId="0" borderId="59" xfId="1" applyFont="1" applyFill="1" applyBorder="1" applyAlignment="1">
      <alignment horizontal="left" vertical="center" shrinkToFit="1"/>
    </xf>
    <xf numFmtId="0" fontId="25" fillId="0" borderId="59" xfId="0" applyFont="1" applyFill="1" applyBorder="1" applyAlignment="1">
      <alignment vertical="center"/>
    </xf>
    <xf numFmtId="41" fontId="4" fillId="0" borderId="18" xfId="1" applyFont="1" applyFill="1" applyBorder="1" applyAlignment="1" applyProtection="1">
      <alignment horizontal="center" vertical="center"/>
      <protection locked="0"/>
    </xf>
    <xf numFmtId="41" fontId="4" fillId="0" borderId="28" xfId="1" applyFont="1" applyFill="1" applyBorder="1" applyAlignment="1" applyProtection="1">
      <alignment horizontal="center" vertical="center"/>
      <protection locked="0"/>
    </xf>
    <xf numFmtId="41" fontId="4" fillId="0" borderId="19" xfId="1" applyFont="1" applyFill="1" applyBorder="1" applyAlignment="1" applyProtection="1">
      <alignment horizontal="center" vertical="center"/>
      <protection locked="0"/>
    </xf>
    <xf numFmtId="41" fontId="4" fillId="0" borderId="29" xfId="1" applyFont="1" applyFill="1" applyBorder="1" applyAlignment="1" applyProtection="1">
      <alignment horizontal="center" vertical="center"/>
      <protection locked="0"/>
    </xf>
    <xf numFmtId="0" fontId="4" fillId="0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30" xfId="1" applyNumberFormat="1" applyFont="1" applyFill="1" applyBorder="1" applyAlignment="1" applyProtection="1">
      <alignment horizontal="center" vertical="center"/>
      <protection locked="0"/>
    </xf>
    <xf numFmtId="41" fontId="4" fillId="0" borderId="21" xfId="1" applyFont="1" applyFill="1" applyBorder="1" applyAlignment="1" applyProtection="1">
      <alignment horizontal="center" vertical="center"/>
      <protection locked="0"/>
    </xf>
    <xf numFmtId="41" fontId="4" fillId="0" borderId="31" xfId="1" applyFont="1" applyFill="1" applyBorder="1" applyAlignment="1" applyProtection="1">
      <alignment horizontal="center" vertical="center"/>
      <protection locked="0"/>
    </xf>
    <xf numFmtId="41" fontId="4" fillId="0" borderId="22" xfId="1" applyFont="1" applyFill="1" applyBorder="1" applyAlignment="1" applyProtection="1">
      <alignment horizontal="center" vertical="center"/>
      <protection locked="0"/>
    </xf>
    <xf numFmtId="41" fontId="4" fillId="0" borderId="32" xfId="1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>
      <alignment horizontal="center" vertical="center"/>
    </xf>
    <xf numFmtId="41" fontId="1" fillId="0" borderId="2" xfId="4" applyFont="1" applyFill="1" applyBorder="1" applyAlignment="1">
      <alignment horizontal="center" vertical="center"/>
    </xf>
    <xf numFmtId="41" fontId="1" fillId="0" borderId="5" xfId="4" applyFont="1" applyFill="1" applyBorder="1" applyAlignment="1">
      <alignment horizontal="center" vertical="center"/>
    </xf>
    <xf numFmtId="41" fontId="1" fillId="0" borderId="6" xfId="4" applyFont="1" applyFill="1" applyBorder="1" applyAlignment="1">
      <alignment horizontal="center" vertical="center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 2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606137</xdr:colOff>
      <xdr:row>14</xdr:row>
      <xdr:rowOff>138544</xdr:rowOff>
    </xdr:from>
    <xdr:to>
      <xdr:col>8</xdr:col>
      <xdr:colOff>917865</xdr:colOff>
      <xdr:row>17</xdr:row>
      <xdr:rowOff>301394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37955" y="10633362"/>
          <a:ext cx="7065819" cy="1409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J17"/>
  <sheetViews>
    <sheetView zoomScale="85" zoomScaleNormal="85" workbookViewId="0">
      <selection activeCell="F16" sqref="F16"/>
    </sheetView>
  </sheetViews>
  <sheetFormatPr defaultRowHeight="21.75" customHeight="1"/>
  <cols>
    <col min="1" max="1" width="7.33203125" style="5" customWidth="1"/>
    <col min="2" max="7" width="15.6640625" style="5" customWidth="1"/>
    <col min="8" max="8" width="15.6640625" style="4" customWidth="1"/>
    <col min="9" max="9" width="5.6640625" style="5" customWidth="1"/>
    <col min="10" max="16" width="0.77734375" style="5" customWidth="1"/>
    <col min="17" max="68" width="8.88671875" style="5"/>
    <col min="69" max="69" width="8.88671875" style="10"/>
    <col min="70" max="85" width="8.88671875" style="5"/>
    <col min="86" max="88" width="8.88671875" style="10"/>
    <col min="89" max="256" width="8.88671875" style="5"/>
    <col min="257" max="257" width="7.33203125" style="5" customWidth="1"/>
    <col min="258" max="264" width="15.6640625" style="5" customWidth="1"/>
    <col min="265" max="265" width="5.6640625" style="5" customWidth="1"/>
    <col min="266" max="272" width="0.77734375" style="5" customWidth="1"/>
    <col min="273" max="512" width="8.88671875" style="5"/>
    <col min="513" max="513" width="7.33203125" style="5" customWidth="1"/>
    <col min="514" max="520" width="15.6640625" style="5" customWidth="1"/>
    <col min="521" max="521" width="5.6640625" style="5" customWidth="1"/>
    <col min="522" max="528" width="0.77734375" style="5" customWidth="1"/>
    <col min="529" max="768" width="8.88671875" style="5"/>
    <col min="769" max="769" width="7.33203125" style="5" customWidth="1"/>
    <col min="770" max="776" width="15.6640625" style="5" customWidth="1"/>
    <col min="777" max="777" width="5.6640625" style="5" customWidth="1"/>
    <col min="778" max="784" width="0.77734375" style="5" customWidth="1"/>
    <col min="785" max="1024" width="8.88671875" style="5"/>
    <col min="1025" max="1025" width="7.33203125" style="5" customWidth="1"/>
    <col min="1026" max="1032" width="15.6640625" style="5" customWidth="1"/>
    <col min="1033" max="1033" width="5.6640625" style="5" customWidth="1"/>
    <col min="1034" max="1040" width="0.77734375" style="5" customWidth="1"/>
    <col min="1041" max="1280" width="8.88671875" style="5"/>
    <col min="1281" max="1281" width="7.33203125" style="5" customWidth="1"/>
    <col min="1282" max="1288" width="15.6640625" style="5" customWidth="1"/>
    <col min="1289" max="1289" width="5.6640625" style="5" customWidth="1"/>
    <col min="1290" max="1296" width="0.77734375" style="5" customWidth="1"/>
    <col min="1297" max="1536" width="8.88671875" style="5"/>
    <col min="1537" max="1537" width="7.33203125" style="5" customWidth="1"/>
    <col min="1538" max="1544" width="15.6640625" style="5" customWidth="1"/>
    <col min="1545" max="1545" width="5.6640625" style="5" customWidth="1"/>
    <col min="1546" max="1552" width="0.77734375" style="5" customWidth="1"/>
    <col min="1553" max="1792" width="8.88671875" style="5"/>
    <col min="1793" max="1793" width="7.33203125" style="5" customWidth="1"/>
    <col min="1794" max="1800" width="15.6640625" style="5" customWidth="1"/>
    <col min="1801" max="1801" width="5.6640625" style="5" customWidth="1"/>
    <col min="1802" max="1808" width="0.77734375" style="5" customWidth="1"/>
    <col min="1809" max="2048" width="8.88671875" style="5"/>
    <col min="2049" max="2049" width="7.33203125" style="5" customWidth="1"/>
    <col min="2050" max="2056" width="15.6640625" style="5" customWidth="1"/>
    <col min="2057" max="2057" width="5.6640625" style="5" customWidth="1"/>
    <col min="2058" max="2064" width="0.77734375" style="5" customWidth="1"/>
    <col min="2065" max="2304" width="8.88671875" style="5"/>
    <col min="2305" max="2305" width="7.33203125" style="5" customWidth="1"/>
    <col min="2306" max="2312" width="15.6640625" style="5" customWidth="1"/>
    <col min="2313" max="2313" width="5.6640625" style="5" customWidth="1"/>
    <col min="2314" max="2320" width="0.77734375" style="5" customWidth="1"/>
    <col min="2321" max="2560" width="8.88671875" style="5"/>
    <col min="2561" max="2561" width="7.33203125" style="5" customWidth="1"/>
    <col min="2562" max="2568" width="15.6640625" style="5" customWidth="1"/>
    <col min="2569" max="2569" width="5.6640625" style="5" customWidth="1"/>
    <col min="2570" max="2576" width="0.77734375" style="5" customWidth="1"/>
    <col min="2577" max="2816" width="8.88671875" style="5"/>
    <col min="2817" max="2817" width="7.33203125" style="5" customWidth="1"/>
    <col min="2818" max="2824" width="15.6640625" style="5" customWidth="1"/>
    <col min="2825" max="2825" width="5.6640625" style="5" customWidth="1"/>
    <col min="2826" max="2832" width="0.77734375" style="5" customWidth="1"/>
    <col min="2833" max="3072" width="8.88671875" style="5"/>
    <col min="3073" max="3073" width="7.33203125" style="5" customWidth="1"/>
    <col min="3074" max="3080" width="15.6640625" style="5" customWidth="1"/>
    <col min="3081" max="3081" width="5.6640625" style="5" customWidth="1"/>
    <col min="3082" max="3088" width="0.77734375" style="5" customWidth="1"/>
    <col min="3089" max="3328" width="8.88671875" style="5"/>
    <col min="3329" max="3329" width="7.33203125" style="5" customWidth="1"/>
    <col min="3330" max="3336" width="15.6640625" style="5" customWidth="1"/>
    <col min="3337" max="3337" width="5.6640625" style="5" customWidth="1"/>
    <col min="3338" max="3344" width="0.77734375" style="5" customWidth="1"/>
    <col min="3345" max="3584" width="8.88671875" style="5"/>
    <col min="3585" max="3585" width="7.33203125" style="5" customWidth="1"/>
    <col min="3586" max="3592" width="15.6640625" style="5" customWidth="1"/>
    <col min="3593" max="3593" width="5.6640625" style="5" customWidth="1"/>
    <col min="3594" max="3600" width="0.77734375" style="5" customWidth="1"/>
    <col min="3601" max="3840" width="8.88671875" style="5"/>
    <col min="3841" max="3841" width="7.33203125" style="5" customWidth="1"/>
    <col min="3842" max="3848" width="15.6640625" style="5" customWidth="1"/>
    <col min="3849" max="3849" width="5.6640625" style="5" customWidth="1"/>
    <col min="3850" max="3856" width="0.77734375" style="5" customWidth="1"/>
    <col min="3857" max="4096" width="8.88671875" style="5"/>
    <col min="4097" max="4097" width="7.33203125" style="5" customWidth="1"/>
    <col min="4098" max="4104" width="15.6640625" style="5" customWidth="1"/>
    <col min="4105" max="4105" width="5.6640625" style="5" customWidth="1"/>
    <col min="4106" max="4112" width="0.77734375" style="5" customWidth="1"/>
    <col min="4113" max="4352" width="8.88671875" style="5"/>
    <col min="4353" max="4353" width="7.33203125" style="5" customWidth="1"/>
    <col min="4354" max="4360" width="15.6640625" style="5" customWidth="1"/>
    <col min="4361" max="4361" width="5.6640625" style="5" customWidth="1"/>
    <col min="4362" max="4368" width="0.77734375" style="5" customWidth="1"/>
    <col min="4369" max="4608" width="8.88671875" style="5"/>
    <col min="4609" max="4609" width="7.33203125" style="5" customWidth="1"/>
    <col min="4610" max="4616" width="15.6640625" style="5" customWidth="1"/>
    <col min="4617" max="4617" width="5.6640625" style="5" customWidth="1"/>
    <col min="4618" max="4624" width="0.77734375" style="5" customWidth="1"/>
    <col min="4625" max="4864" width="8.88671875" style="5"/>
    <col min="4865" max="4865" width="7.33203125" style="5" customWidth="1"/>
    <col min="4866" max="4872" width="15.6640625" style="5" customWidth="1"/>
    <col min="4873" max="4873" width="5.6640625" style="5" customWidth="1"/>
    <col min="4874" max="4880" width="0.77734375" style="5" customWidth="1"/>
    <col min="4881" max="5120" width="8.88671875" style="5"/>
    <col min="5121" max="5121" width="7.33203125" style="5" customWidth="1"/>
    <col min="5122" max="5128" width="15.6640625" style="5" customWidth="1"/>
    <col min="5129" max="5129" width="5.6640625" style="5" customWidth="1"/>
    <col min="5130" max="5136" width="0.77734375" style="5" customWidth="1"/>
    <col min="5137" max="5376" width="8.88671875" style="5"/>
    <col min="5377" max="5377" width="7.33203125" style="5" customWidth="1"/>
    <col min="5378" max="5384" width="15.6640625" style="5" customWidth="1"/>
    <col min="5385" max="5385" width="5.6640625" style="5" customWidth="1"/>
    <col min="5386" max="5392" width="0.77734375" style="5" customWidth="1"/>
    <col min="5393" max="5632" width="8.88671875" style="5"/>
    <col min="5633" max="5633" width="7.33203125" style="5" customWidth="1"/>
    <col min="5634" max="5640" width="15.6640625" style="5" customWidth="1"/>
    <col min="5641" max="5641" width="5.6640625" style="5" customWidth="1"/>
    <col min="5642" max="5648" width="0.77734375" style="5" customWidth="1"/>
    <col min="5649" max="5888" width="8.88671875" style="5"/>
    <col min="5889" max="5889" width="7.33203125" style="5" customWidth="1"/>
    <col min="5890" max="5896" width="15.6640625" style="5" customWidth="1"/>
    <col min="5897" max="5897" width="5.6640625" style="5" customWidth="1"/>
    <col min="5898" max="5904" width="0.77734375" style="5" customWidth="1"/>
    <col min="5905" max="6144" width="8.88671875" style="5"/>
    <col min="6145" max="6145" width="7.33203125" style="5" customWidth="1"/>
    <col min="6146" max="6152" width="15.6640625" style="5" customWidth="1"/>
    <col min="6153" max="6153" width="5.6640625" style="5" customWidth="1"/>
    <col min="6154" max="6160" width="0.77734375" style="5" customWidth="1"/>
    <col min="6161" max="6400" width="8.88671875" style="5"/>
    <col min="6401" max="6401" width="7.33203125" style="5" customWidth="1"/>
    <col min="6402" max="6408" width="15.6640625" style="5" customWidth="1"/>
    <col min="6409" max="6409" width="5.6640625" style="5" customWidth="1"/>
    <col min="6410" max="6416" width="0.77734375" style="5" customWidth="1"/>
    <col min="6417" max="6656" width="8.88671875" style="5"/>
    <col min="6657" max="6657" width="7.33203125" style="5" customWidth="1"/>
    <col min="6658" max="6664" width="15.6640625" style="5" customWidth="1"/>
    <col min="6665" max="6665" width="5.6640625" style="5" customWidth="1"/>
    <col min="6666" max="6672" width="0.77734375" style="5" customWidth="1"/>
    <col min="6673" max="6912" width="8.88671875" style="5"/>
    <col min="6913" max="6913" width="7.33203125" style="5" customWidth="1"/>
    <col min="6914" max="6920" width="15.6640625" style="5" customWidth="1"/>
    <col min="6921" max="6921" width="5.6640625" style="5" customWidth="1"/>
    <col min="6922" max="6928" width="0.77734375" style="5" customWidth="1"/>
    <col min="6929" max="7168" width="8.88671875" style="5"/>
    <col min="7169" max="7169" width="7.33203125" style="5" customWidth="1"/>
    <col min="7170" max="7176" width="15.6640625" style="5" customWidth="1"/>
    <col min="7177" max="7177" width="5.6640625" style="5" customWidth="1"/>
    <col min="7178" max="7184" width="0.77734375" style="5" customWidth="1"/>
    <col min="7185" max="7424" width="8.88671875" style="5"/>
    <col min="7425" max="7425" width="7.33203125" style="5" customWidth="1"/>
    <col min="7426" max="7432" width="15.6640625" style="5" customWidth="1"/>
    <col min="7433" max="7433" width="5.6640625" style="5" customWidth="1"/>
    <col min="7434" max="7440" width="0.77734375" style="5" customWidth="1"/>
    <col min="7441" max="7680" width="8.88671875" style="5"/>
    <col min="7681" max="7681" width="7.33203125" style="5" customWidth="1"/>
    <col min="7682" max="7688" width="15.6640625" style="5" customWidth="1"/>
    <col min="7689" max="7689" width="5.6640625" style="5" customWidth="1"/>
    <col min="7690" max="7696" width="0.77734375" style="5" customWidth="1"/>
    <col min="7697" max="7936" width="8.88671875" style="5"/>
    <col min="7937" max="7937" width="7.33203125" style="5" customWidth="1"/>
    <col min="7938" max="7944" width="15.6640625" style="5" customWidth="1"/>
    <col min="7945" max="7945" width="5.6640625" style="5" customWidth="1"/>
    <col min="7946" max="7952" width="0.77734375" style="5" customWidth="1"/>
    <col min="7953" max="8192" width="8.88671875" style="5"/>
    <col min="8193" max="8193" width="7.33203125" style="5" customWidth="1"/>
    <col min="8194" max="8200" width="15.6640625" style="5" customWidth="1"/>
    <col min="8201" max="8201" width="5.6640625" style="5" customWidth="1"/>
    <col min="8202" max="8208" width="0.77734375" style="5" customWidth="1"/>
    <col min="8209" max="8448" width="8.88671875" style="5"/>
    <col min="8449" max="8449" width="7.33203125" style="5" customWidth="1"/>
    <col min="8450" max="8456" width="15.6640625" style="5" customWidth="1"/>
    <col min="8457" max="8457" width="5.6640625" style="5" customWidth="1"/>
    <col min="8458" max="8464" width="0.77734375" style="5" customWidth="1"/>
    <col min="8465" max="8704" width="8.88671875" style="5"/>
    <col min="8705" max="8705" width="7.33203125" style="5" customWidth="1"/>
    <col min="8706" max="8712" width="15.6640625" style="5" customWidth="1"/>
    <col min="8713" max="8713" width="5.6640625" style="5" customWidth="1"/>
    <col min="8714" max="8720" width="0.77734375" style="5" customWidth="1"/>
    <col min="8721" max="8960" width="8.88671875" style="5"/>
    <col min="8961" max="8961" width="7.33203125" style="5" customWidth="1"/>
    <col min="8962" max="8968" width="15.6640625" style="5" customWidth="1"/>
    <col min="8969" max="8969" width="5.6640625" style="5" customWidth="1"/>
    <col min="8970" max="8976" width="0.77734375" style="5" customWidth="1"/>
    <col min="8977" max="9216" width="8.88671875" style="5"/>
    <col min="9217" max="9217" width="7.33203125" style="5" customWidth="1"/>
    <col min="9218" max="9224" width="15.6640625" style="5" customWidth="1"/>
    <col min="9225" max="9225" width="5.6640625" style="5" customWidth="1"/>
    <col min="9226" max="9232" width="0.77734375" style="5" customWidth="1"/>
    <col min="9233" max="9472" width="8.88671875" style="5"/>
    <col min="9473" max="9473" width="7.33203125" style="5" customWidth="1"/>
    <col min="9474" max="9480" width="15.6640625" style="5" customWidth="1"/>
    <col min="9481" max="9481" width="5.6640625" style="5" customWidth="1"/>
    <col min="9482" max="9488" width="0.77734375" style="5" customWidth="1"/>
    <col min="9489" max="9728" width="8.88671875" style="5"/>
    <col min="9729" max="9729" width="7.33203125" style="5" customWidth="1"/>
    <col min="9730" max="9736" width="15.6640625" style="5" customWidth="1"/>
    <col min="9737" max="9737" width="5.6640625" style="5" customWidth="1"/>
    <col min="9738" max="9744" width="0.77734375" style="5" customWidth="1"/>
    <col min="9745" max="9984" width="8.88671875" style="5"/>
    <col min="9985" max="9985" width="7.33203125" style="5" customWidth="1"/>
    <col min="9986" max="9992" width="15.6640625" style="5" customWidth="1"/>
    <col min="9993" max="9993" width="5.6640625" style="5" customWidth="1"/>
    <col min="9994" max="10000" width="0.77734375" style="5" customWidth="1"/>
    <col min="10001" max="10240" width="8.88671875" style="5"/>
    <col min="10241" max="10241" width="7.33203125" style="5" customWidth="1"/>
    <col min="10242" max="10248" width="15.6640625" style="5" customWidth="1"/>
    <col min="10249" max="10249" width="5.6640625" style="5" customWidth="1"/>
    <col min="10250" max="10256" width="0.77734375" style="5" customWidth="1"/>
    <col min="10257" max="10496" width="8.88671875" style="5"/>
    <col min="10497" max="10497" width="7.33203125" style="5" customWidth="1"/>
    <col min="10498" max="10504" width="15.6640625" style="5" customWidth="1"/>
    <col min="10505" max="10505" width="5.6640625" style="5" customWidth="1"/>
    <col min="10506" max="10512" width="0.77734375" style="5" customWidth="1"/>
    <col min="10513" max="10752" width="8.88671875" style="5"/>
    <col min="10753" max="10753" width="7.33203125" style="5" customWidth="1"/>
    <col min="10754" max="10760" width="15.6640625" style="5" customWidth="1"/>
    <col min="10761" max="10761" width="5.6640625" style="5" customWidth="1"/>
    <col min="10762" max="10768" width="0.77734375" style="5" customWidth="1"/>
    <col min="10769" max="11008" width="8.88671875" style="5"/>
    <col min="11009" max="11009" width="7.33203125" style="5" customWidth="1"/>
    <col min="11010" max="11016" width="15.6640625" style="5" customWidth="1"/>
    <col min="11017" max="11017" width="5.6640625" style="5" customWidth="1"/>
    <col min="11018" max="11024" width="0.77734375" style="5" customWidth="1"/>
    <col min="11025" max="11264" width="8.88671875" style="5"/>
    <col min="11265" max="11265" width="7.33203125" style="5" customWidth="1"/>
    <col min="11266" max="11272" width="15.6640625" style="5" customWidth="1"/>
    <col min="11273" max="11273" width="5.6640625" style="5" customWidth="1"/>
    <col min="11274" max="11280" width="0.77734375" style="5" customWidth="1"/>
    <col min="11281" max="11520" width="8.88671875" style="5"/>
    <col min="11521" max="11521" width="7.33203125" style="5" customWidth="1"/>
    <col min="11522" max="11528" width="15.6640625" style="5" customWidth="1"/>
    <col min="11529" max="11529" width="5.6640625" style="5" customWidth="1"/>
    <col min="11530" max="11536" width="0.77734375" style="5" customWidth="1"/>
    <col min="11537" max="11776" width="8.88671875" style="5"/>
    <col min="11777" max="11777" width="7.33203125" style="5" customWidth="1"/>
    <col min="11778" max="11784" width="15.6640625" style="5" customWidth="1"/>
    <col min="11785" max="11785" width="5.6640625" style="5" customWidth="1"/>
    <col min="11786" max="11792" width="0.77734375" style="5" customWidth="1"/>
    <col min="11793" max="12032" width="8.88671875" style="5"/>
    <col min="12033" max="12033" width="7.33203125" style="5" customWidth="1"/>
    <col min="12034" max="12040" width="15.6640625" style="5" customWidth="1"/>
    <col min="12041" max="12041" width="5.6640625" style="5" customWidth="1"/>
    <col min="12042" max="12048" width="0.77734375" style="5" customWidth="1"/>
    <col min="12049" max="12288" width="8.88671875" style="5"/>
    <col min="12289" max="12289" width="7.33203125" style="5" customWidth="1"/>
    <col min="12290" max="12296" width="15.6640625" style="5" customWidth="1"/>
    <col min="12297" max="12297" width="5.6640625" style="5" customWidth="1"/>
    <col min="12298" max="12304" width="0.77734375" style="5" customWidth="1"/>
    <col min="12305" max="12544" width="8.88671875" style="5"/>
    <col min="12545" max="12545" width="7.33203125" style="5" customWidth="1"/>
    <col min="12546" max="12552" width="15.6640625" style="5" customWidth="1"/>
    <col min="12553" max="12553" width="5.6640625" style="5" customWidth="1"/>
    <col min="12554" max="12560" width="0.77734375" style="5" customWidth="1"/>
    <col min="12561" max="12800" width="8.88671875" style="5"/>
    <col min="12801" max="12801" width="7.33203125" style="5" customWidth="1"/>
    <col min="12802" max="12808" width="15.6640625" style="5" customWidth="1"/>
    <col min="12809" max="12809" width="5.6640625" style="5" customWidth="1"/>
    <col min="12810" max="12816" width="0.77734375" style="5" customWidth="1"/>
    <col min="12817" max="13056" width="8.88671875" style="5"/>
    <col min="13057" max="13057" width="7.33203125" style="5" customWidth="1"/>
    <col min="13058" max="13064" width="15.6640625" style="5" customWidth="1"/>
    <col min="13065" max="13065" width="5.6640625" style="5" customWidth="1"/>
    <col min="13066" max="13072" width="0.77734375" style="5" customWidth="1"/>
    <col min="13073" max="13312" width="8.88671875" style="5"/>
    <col min="13313" max="13313" width="7.33203125" style="5" customWidth="1"/>
    <col min="13314" max="13320" width="15.6640625" style="5" customWidth="1"/>
    <col min="13321" max="13321" width="5.6640625" style="5" customWidth="1"/>
    <col min="13322" max="13328" width="0.77734375" style="5" customWidth="1"/>
    <col min="13329" max="13568" width="8.88671875" style="5"/>
    <col min="13569" max="13569" width="7.33203125" style="5" customWidth="1"/>
    <col min="13570" max="13576" width="15.6640625" style="5" customWidth="1"/>
    <col min="13577" max="13577" width="5.6640625" style="5" customWidth="1"/>
    <col min="13578" max="13584" width="0.77734375" style="5" customWidth="1"/>
    <col min="13585" max="13824" width="8.88671875" style="5"/>
    <col min="13825" max="13825" width="7.33203125" style="5" customWidth="1"/>
    <col min="13826" max="13832" width="15.6640625" style="5" customWidth="1"/>
    <col min="13833" max="13833" width="5.6640625" style="5" customWidth="1"/>
    <col min="13834" max="13840" width="0.77734375" style="5" customWidth="1"/>
    <col min="13841" max="14080" width="8.88671875" style="5"/>
    <col min="14081" max="14081" width="7.33203125" style="5" customWidth="1"/>
    <col min="14082" max="14088" width="15.6640625" style="5" customWidth="1"/>
    <col min="14089" max="14089" width="5.6640625" style="5" customWidth="1"/>
    <col min="14090" max="14096" width="0.77734375" style="5" customWidth="1"/>
    <col min="14097" max="14336" width="8.88671875" style="5"/>
    <col min="14337" max="14337" width="7.33203125" style="5" customWidth="1"/>
    <col min="14338" max="14344" width="15.6640625" style="5" customWidth="1"/>
    <col min="14345" max="14345" width="5.6640625" style="5" customWidth="1"/>
    <col min="14346" max="14352" width="0.77734375" style="5" customWidth="1"/>
    <col min="14353" max="14592" width="8.88671875" style="5"/>
    <col min="14593" max="14593" width="7.33203125" style="5" customWidth="1"/>
    <col min="14594" max="14600" width="15.6640625" style="5" customWidth="1"/>
    <col min="14601" max="14601" width="5.6640625" style="5" customWidth="1"/>
    <col min="14602" max="14608" width="0.77734375" style="5" customWidth="1"/>
    <col min="14609" max="14848" width="8.88671875" style="5"/>
    <col min="14849" max="14849" width="7.33203125" style="5" customWidth="1"/>
    <col min="14850" max="14856" width="15.6640625" style="5" customWidth="1"/>
    <col min="14857" max="14857" width="5.6640625" style="5" customWidth="1"/>
    <col min="14858" max="14864" width="0.77734375" style="5" customWidth="1"/>
    <col min="14865" max="15104" width="8.88671875" style="5"/>
    <col min="15105" max="15105" width="7.33203125" style="5" customWidth="1"/>
    <col min="15106" max="15112" width="15.6640625" style="5" customWidth="1"/>
    <col min="15113" max="15113" width="5.6640625" style="5" customWidth="1"/>
    <col min="15114" max="15120" width="0.77734375" style="5" customWidth="1"/>
    <col min="15121" max="15360" width="8.88671875" style="5"/>
    <col min="15361" max="15361" width="7.33203125" style="5" customWidth="1"/>
    <col min="15362" max="15368" width="15.6640625" style="5" customWidth="1"/>
    <col min="15369" max="15369" width="5.6640625" style="5" customWidth="1"/>
    <col min="15370" max="15376" width="0.77734375" style="5" customWidth="1"/>
    <col min="15377" max="15616" width="8.88671875" style="5"/>
    <col min="15617" max="15617" width="7.33203125" style="5" customWidth="1"/>
    <col min="15618" max="15624" width="15.6640625" style="5" customWidth="1"/>
    <col min="15625" max="15625" width="5.6640625" style="5" customWidth="1"/>
    <col min="15626" max="15632" width="0.77734375" style="5" customWidth="1"/>
    <col min="15633" max="15872" width="8.88671875" style="5"/>
    <col min="15873" max="15873" width="7.33203125" style="5" customWidth="1"/>
    <col min="15874" max="15880" width="15.6640625" style="5" customWidth="1"/>
    <col min="15881" max="15881" width="5.6640625" style="5" customWidth="1"/>
    <col min="15882" max="15888" width="0.77734375" style="5" customWidth="1"/>
    <col min="15889" max="16128" width="8.88671875" style="5"/>
    <col min="16129" max="16129" width="7.33203125" style="5" customWidth="1"/>
    <col min="16130" max="16136" width="15.6640625" style="5" customWidth="1"/>
    <col min="16137" max="16137" width="5.6640625" style="5" customWidth="1"/>
    <col min="16138" max="16144" width="0.77734375" style="5" customWidth="1"/>
    <col min="16145" max="16384" width="8.88671875" style="5"/>
  </cols>
  <sheetData>
    <row r="1" spans="1:13" ht="14.25" customHeight="1" thickBot="1"/>
    <row r="2" spans="1:13" s="6" customFormat="1" ht="92.25" customHeight="1" thickTop="1" thickBot="1">
      <c r="A2" s="52"/>
      <c r="B2" s="415" t="s">
        <v>304</v>
      </c>
      <c r="C2" s="416"/>
      <c r="D2" s="416"/>
      <c r="E2" s="416"/>
      <c r="F2" s="416"/>
      <c r="G2" s="416"/>
      <c r="H2" s="417"/>
      <c r="I2" s="7"/>
      <c r="J2" s="7"/>
      <c r="K2" s="7"/>
      <c r="L2" s="7"/>
      <c r="M2" s="7"/>
    </row>
    <row r="3" spans="1:13" ht="18.75" customHeight="1" thickTop="1">
      <c r="A3" s="49"/>
      <c r="B3" s="49"/>
      <c r="C3" s="49"/>
      <c r="D3" s="49"/>
      <c r="E3" s="49"/>
      <c r="F3" s="49"/>
      <c r="G3" s="49"/>
      <c r="H3" s="53"/>
    </row>
    <row r="4" spans="1:13" ht="18.75" customHeight="1">
      <c r="A4" s="49"/>
      <c r="B4" s="49"/>
      <c r="C4" s="49"/>
      <c r="D4" s="49"/>
      <c r="E4" s="49"/>
      <c r="F4" s="49"/>
      <c r="G4" s="49"/>
      <c r="H4" s="53"/>
    </row>
    <row r="5" spans="1:13" ht="18.75" customHeight="1">
      <c r="A5" s="49"/>
      <c r="B5" s="49"/>
      <c r="C5" s="49"/>
      <c r="D5" s="49"/>
      <c r="E5" s="49"/>
      <c r="F5" s="49"/>
      <c r="G5" s="49"/>
      <c r="H5" s="53"/>
    </row>
    <row r="6" spans="1:13" ht="18.75" customHeight="1">
      <c r="A6" s="49"/>
      <c r="B6" s="49"/>
      <c r="C6" s="49"/>
      <c r="D6" s="49"/>
      <c r="E6" s="49"/>
      <c r="F6" s="49"/>
      <c r="G6" s="49"/>
      <c r="H6" s="53"/>
    </row>
    <row r="7" spans="1:13" ht="18.75" customHeight="1">
      <c r="A7" s="49"/>
      <c r="B7" s="49"/>
      <c r="C7" s="49"/>
      <c r="D7" s="49"/>
      <c r="E7" s="49"/>
      <c r="F7" s="49"/>
      <c r="G7" s="49"/>
      <c r="H7" s="53"/>
    </row>
    <row r="8" spans="1:13" ht="18.75" customHeight="1">
      <c r="A8" s="49"/>
      <c r="B8" s="49"/>
      <c r="C8" s="49"/>
      <c r="D8" s="49"/>
      <c r="E8" s="49"/>
      <c r="F8" s="49"/>
      <c r="G8" s="49"/>
      <c r="H8" s="53"/>
    </row>
    <row r="9" spans="1:13" ht="18.75" customHeight="1">
      <c r="A9" s="49"/>
      <c r="B9" s="49"/>
      <c r="C9" s="49"/>
      <c r="D9" s="49"/>
      <c r="E9" s="49"/>
      <c r="F9" s="49"/>
      <c r="G9" s="49"/>
      <c r="H9" s="53"/>
    </row>
    <row r="10" spans="1:13" ht="18.75" customHeight="1">
      <c r="A10" s="49"/>
      <c r="B10" s="49"/>
      <c r="C10" s="49"/>
      <c r="D10" s="49"/>
      <c r="E10" s="49"/>
      <c r="F10" s="49"/>
      <c r="G10" s="49"/>
      <c r="H10" s="53"/>
    </row>
    <row r="11" spans="1:13" ht="18.75" customHeight="1">
      <c r="A11" s="49"/>
      <c r="B11" s="49"/>
      <c r="C11" s="49"/>
      <c r="D11" s="49"/>
      <c r="E11" s="49"/>
      <c r="F11" s="49"/>
      <c r="G11" s="49"/>
      <c r="H11" s="53"/>
    </row>
    <row r="12" spans="1:13" ht="18.75" customHeight="1">
      <c r="A12" s="49"/>
      <c r="B12" s="49"/>
      <c r="C12" s="49"/>
      <c r="D12" s="49"/>
      <c r="E12" s="49"/>
      <c r="F12" s="49"/>
      <c r="G12" s="49"/>
      <c r="H12" s="53"/>
    </row>
    <row r="13" spans="1:13" ht="18.75" customHeight="1">
      <c r="A13" s="49"/>
      <c r="B13" s="49"/>
      <c r="C13" s="49"/>
      <c r="D13" s="49"/>
      <c r="E13" s="49"/>
      <c r="F13" s="49"/>
      <c r="G13" s="49"/>
      <c r="H13" s="53"/>
    </row>
    <row r="14" spans="1:13" ht="18.75" customHeight="1">
      <c r="A14" s="49"/>
      <c r="B14" s="49"/>
      <c r="C14" s="49"/>
      <c r="D14" s="49"/>
      <c r="E14" s="49"/>
      <c r="F14" s="49"/>
      <c r="G14" s="49"/>
      <c r="H14" s="53"/>
    </row>
    <row r="15" spans="1:13" ht="40.5" customHeight="1">
      <c r="A15" s="418" t="s">
        <v>4</v>
      </c>
      <c r="B15" s="418"/>
      <c r="C15" s="418"/>
      <c r="D15" s="418"/>
      <c r="E15" s="418"/>
      <c r="F15" s="418"/>
      <c r="G15" s="418"/>
      <c r="H15" s="418"/>
    </row>
    <row r="16" spans="1:13" ht="14.25" customHeight="1">
      <c r="A16" s="49"/>
      <c r="B16" s="54"/>
      <c r="C16" s="54"/>
      <c r="D16" s="55"/>
      <c r="E16" s="55"/>
      <c r="F16" s="55"/>
      <c r="G16" s="54"/>
      <c r="H16" s="54"/>
    </row>
    <row r="17" spans="1:8" ht="40.5" customHeight="1">
      <c r="A17" s="419" t="s">
        <v>5</v>
      </c>
      <c r="B17" s="419"/>
      <c r="C17" s="419"/>
      <c r="D17" s="419"/>
      <c r="E17" s="419"/>
      <c r="F17" s="419"/>
      <c r="G17" s="419"/>
      <c r="H17" s="419"/>
    </row>
  </sheetData>
  <mergeCells count="3">
    <mergeCell ref="B2:H2"/>
    <mergeCell ref="A15:H15"/>
    <mergeCell ref="A17:H17"/>
  </mergeCells>
  <phoneticPr fontId="5" type="noConversion"/>
  <pageMargins left="0.35433070866141736" right="0.55118110236220474" top="0.98425196850393704" bottom="0.98425196850393704" header="0.51181102362204722" footer="0.51181102362204722"/>
  <pageSetup paperSize="9" orientation="landscape" r:id="rId1"/>
  <headerFooter alignWithMargins="0">
    <oddFooter>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CM1303"/>
  <sheetViews>
    <sheetView zoomScaleSheetLayoutView="100" workbookViewId="0">
      <pane xSplit="3" ySplit="3" topLeftCell="D10" activePane="bottomRight" state="frozen"/>
      <selection activeCell="E8" sqref="E8"/>
      <selection pane="topRight" activeCell="E8" sqref="E8"/>
      <selection pane="bottomLeft" activeCell="E8" sqref="E8"/>
      <selection pane="bottomRight" activeCell="B16" sqref="B16"/>
    </sheetView>
  </sheetViews>
  <sheetFormatPr defaultColWidth="10.6640625" defaultRowHeight="21.75" customHeight="1"/>
  <cols>
    <col min="1" max="1" width="6.88671875" style="67" customWidth="1"/>
    <col min="2" max="2" width="13.21875" style="67" customWidth="1"/>
    <col min="3" max="3" width="10.33203125" style="45" customWidth="1"/>
    <col min="4" max="4" width="10.77734375" style="67" customWidth="1"/>
    <col min="5" max="5" width="10.77734375" style="67" hidden="1" customWidth="1"/>
    <col min="6" max="10" width="10.77734375" style="67" customWidth="1"/>
    <col min="11" max="11" width="10.77734375" style="67" hidden="1" customWidth="1"/>
    <col min="12" max="17" width="10.77734375" style="67" customWidth="1"/>
    <col min="18" max="18" width="12.77734375" style="67" customWidth="1"/>
    <col min="19" max="38" width="1.21875" style="67" customWidth="1"/>
    <col min="39" max="71" width="10.6640625" style="67" customWidth="1"/>
    <col min="72" max="72" width="10.6640625" style="12" customWidth="1"/>
    <col min="73" max="88" width="10.6640625" style="67" customWidth="1"/>
    <col min="89" max="91" width="10.6640625" style="12" customWidth="1"/>
    <col min="92" max="16384" width="10.6640625" style="67"/>
  </cols>
  <sheetData>
    <row r="1" spans="1:22" s="1" customFormat="1" ht="29.25" customHeight="1" thickBot="1">
      <c r="A1" s="2" t="s">
        <v>150</v>
      </c>
      <c r="C1" s="69"/>
    </row>
    <row r="2" spans="1:22" s="13" customFormat="1" ht="18" customHeight="1">
      <c r="A2" s="490" t="s">
        <v>151</v>
      </c>
      <c r="B2" s="492" t="s">
        <v>152</v>
      </c>
      <c r="C2" s="494" t="s">
        <v>153</v>
      </c>
      <c r="D2" s="496" t="s">
        <v>154</v>
      </c>
      <c r="E2" s="70"/>
      <c r="F2" s="496" t="s">
        <v>155</v>
      </c>
      <c r="G2" s="498" t="s">
        <v>156</v>
      </c>
      <c r="H2" s="482" t="s">
        <v>157</v>
      </c>
      <c r="I2" s="483"/>
      <c r="J2" s="483"/>
      <c r="K2" s="483"/>
      <c r="L2" s="484"/>
      <c r="M2" s="485" t="s">
        <v>158</v>
      </c>
      <c r="N2" s="483"/>
      <c r="O2" s="483"/>
      <c r="P2" s="483"/>
      <c r="Q2" s="483"/>
      <c r="R2" s="71" t="s">
        <v>159</v>
      </c>
    </row>
    <row r="3" spans="1:22" s="67" customFormat="1" ht="18" customHeight="1" thickBot="1">
      <c r="A3" s="491"/>
      <c r="B3" s="493"/>
      <c r="C3" s="495"/>
      <c r="D3" s="497"/>
      <c r="E3" s="72"/>
      <c r="F3" s="497"/>
      <c r="G3" s="499"/>
      <c r="H3" s="73" t="s">
        <v>90</v>
      </c>
      <c r="I3" s="73" t="s">
        <v>160</v>
      </c>
      <c r="J3" s="74" t="s">
        <v>161</v>
      </c>
      <c r="K3" s="74"/>
      <c r="L3" s="75" t="s">
        <v>162</v>
      </c>
      <c r="M3" s="76" t="s">
        <v>163</v>
      </c>
      <c r="N3" s="73" t="s">
        <v>164</v>
      </c>
      <c r="O3" s="73" t="s">
        <v>165</v>
      </c>
      <c r="P3" s="73" t="s">
        <v>166</v>
      </c>
      <c r="Q3" s="77" t="s">
        <v>162</v>
      </c>
      <c r="R3" s="78" t="s">
        <v>167</v>
      </c>
    </row>
    <row r="4" spans="1:22" s="46" customFormat="1" ht="17.45" customHeight="1" thickTop="1">
      <c r="A4" s="79" t="s">
        <v>168</v>
      </c>
      <c r="B4" s="80"/>
      <c r="C4" s="81"/>
      <c r="D4" s="82">
        <f>SUM(D5:D21)</f>
        <v>527616970</v>
      </c>
      <c r="E4" s="82"/>
      <c r="F4" s="82">
        <f t="shared" ref="F4:P4" si="0">SUM(F5:F21)</f>
        <v>267777000</v>
      </c>
      <c r="G4" s="83">
        <f t="shared" si="0"/>
        <v>24393250</v>
      </c>
      <c r="H4" s="84">
        <f>SUM(H5:H21)</f>
        <v>30375000</v>
      </c>
      <c r="I4" s="84">
        <f t="shared" si="0"/>
        <v>38580000</v>
      </c>
      <c r="J4" s="85">
        <f>SUM(J5:J21)</f>
        <v>16290000</v>
      </c>
      <c r="K4" s="86"/>
      <c r="L4" s="87">
        <f t="shared" si="0"/>
        <v>85245000</v>
      </c>
      <c r="M4" s="88">
        <f>SUM(M5:M21)</f>
        <v>89374000</v>
      </c>
      <c r="N4" s="83">
        <f t="shared" si="0"/>
        <v>32601700</v>
      </c>
      <c r="O4" s="84">
        <f t="shared" si="0"/>
        <v>22186000</v>
      </c>
      <c r="P4" s="84">
        <f t="shared" si="0"/>
        <v>11114990</v>
      </c>
      <c r="Q4" s="89">
        <f>SUM(Q5:Q21)</f>
        <v>155276690</v>
      </c>
      <c r="R4" s="90">
        <f>SUM(R5:R21)</f>
        <v>19318280</v>
      </c>
      <c r="S4" s="91"/>
      <c r="T4" s="91"/>
      <c r="U4" s="91"/>
      <c r="V4" s="91"/>
    </row>
    <row r="5" spans="1:22" s="67" customFormat="1" ht="17.45" customHeight="1">
      <c r="A5" s="14"/>
      <c r="B5" s="92" t="s">
        <v>169</v>
      </c>
      <c r="C5" s="15" t="s">
        <v>170</v>
      </c>
      <c r="D5" s="16">
        <f t="shared" ref="D5:D12" si="1">SUM(F5,L5,Q5,R5)</f>
        <v>62512500</v>
      </c>
      <c r="E5" s="16"/>
      <c r="F5" s="16">
        <v>30420000</v>
      </c>
      <c r="G5" s="17">
        <f t="shared" ref="G5:G16" si="2">F5/12</f>
        <v>2535000</v>
      </c>
      <c r="H5" s="18">
        <v>2280000</v>
      </c>
      <c r="I5" s="18">
        <v>3600000</v>
      </c>
      <c r="J5" s="93">
        <v>7200000</v>
      </c>
      <c r="K5" s="50"/>
      <c r="L5" s="19">
        <f>SUM(H5:J5)</f>
        <v>13080000</v>
      </c>
      <c r="M5" s="20">
        <v>10140000</v>
      </c>
      <c r="N5" s="94">
        <v>5070000</v>
      </c>
      <c r="O5" s="18">
        <v>2535000</v>
      </c>
      <c r="P5" s="18">
        <v>1267500</v>
      </c>
      <c r="Q5" s="21">
        <f>SUM(M5:P5)</f>
        <v>19012500</v>
      </c>
      <c r="R5" s="22">
        <v>0</v>
      </c>
      <c r="S5" s="23"/>
      <c r="T5" s="23"/>
      <c r="U5" s="23"/>
      <c r="V5" s="23"/>
    </row>
    <row r="6" spans="1:22" s="67" customFormat="1" ht="17.45" customHeight="1">
      <c r="A6" s="14"/>
      <c r="B6" s="92" t="s">
        <v>171</v>
      </c>
      <c r="C6" s="15" t="s">
        <v>172</v>
      </c>
      <c r="D6" s="16">
        <f t="shared" si="1"/>
        <v>27160440</v>
      </c>
      <c r="E6" s="16"/>
      <c r="F6" s="16">
        <v>13476000</v>
      </c>
      <c r="G6" s="17">
        <f>F6/6</f>
        <v>2246000</v>
      </c>
      <c r="H6" s="18">
        <v>1140000</v>
      </c>
      <c r="I6" s="18">
        <v>1260000</v>
      </c>
      <c r="J6" s="93">
        <v>1800000</v>
      </c>
      <c r="K6" s="50"/>
      <c r="L6" s="19">
        <f t="shared" ref="L6:L27" si="3">SUM(H6:J6)</f>
        <v>4200000</v>
      </c>
      <c r="M6" s="20">
        <v>4492000</v>
      </c>
      <c r="N6" s="94">
        <v>2246000</v>
      </c>
      <c r="O6" s="18">
        <v>1123000</v>
      </c>
      <c r="P6" s="18">
        <v>561500</v>
      </c>
      <c r="Q6" s="21">
        <f t="shared" ref="Q6:Q21" si="4">SUM(M6:P6)</f>
        <v>8422500</v>
      </c>
      <c r="R6" s="22">
        <v>1061940</v>
      </c>
      <c r="S6" s="23"/>
      <c r="T6" s="23"/>
      <c r="U6" s="23"/>
      <c r="V6" s="23"/>
    </row>
    <row r="7" spans="1:22" s="67" customFormat="1" ht="17.45" customHeight="1">
      <c r="A7" s="14"/>
      <c r="B7" s="92" t="s">
        <v>173</v>
      </c>
      <c r="C7" s="15" t="s">
        <v>174</v>
      </c>
      <c r="D7" s="16">
        <f t="shared" si="1"/>
        <v>19832250</v>
      </c>
      <c r="E7" s="16"/>
      <c r="F7" s="16">
        <v>11466000</v>
      </c>
      <c r="G7" s="17">
        <f>F7/6</f>
        <v>1911000</v>
      </c>
      <c r="H7" s="18">
        <v>1140000</v>
      </c>
      <c r="I7" s="18">
        <v>1080000</v>
      </c>
      <c r="J7" s="93">
        <v>0</v>
      </c>
      <c r="K7" s="50"/>
      <c r="L7" s="19">
        <f t="shared" si="3"/>
        <v>2220000</v>
      </c>
      <c r="M7" s="20">
        <v>3822000</v>
      </c>
      <c r="N7" s="94">
        <v>0</v>
      </c>
      <c r="O7" s="18">
        <v>955500</v>
      </c>
      <c r="P7" s="18">
        <v>477750</v>
      </c>
      <c r="Q7" s="21">
        <f t="shared" si="4"/>
        <v>5255250</v>
      </c>
      <c r="R7" s="22">
        <v>891000</v>
      </c>
      <c r="S7" s="23"/>
      <c r="T7" s="23"/>
      <c r="U7" s="23"/>
      <c r="V7" s="23"/>
    </row>
    <row r="8" spans="1:22" s="67" customFormat="1" ht="17.45" customHeight="1">
      <c r="A8" s="14"/>
      <c r="B8" s="95" t="s">
        <v>175</v>
      </c>
      <c r="C8" s="15" t="s">
        <v>344</v>
      </c>
      <c r="D8" s="16">
        <f t="shared" si="1"/>
        <v>39119400</v>
      </c>
      <c r="E8" s="16"/>
      <c r="F8" s="16">
        <v>19224000</v>
      </c>
      <c r="G8" s="17">
        <f t="shared" si="2"/>
        <v>1602000</v>
      </c>
      <c r="H8" s="18">
        <v>2280000</v>
      </c>
      <c r="I8" s="18">
        <v>2640000</v>
      </c>
      <c r="J8" s="93">
        <v>1800000</v>
      </c>
      <c r="K8" s="50"/>
      <c r="L8" s="19">
        <f t="shared" si="3"/>
        <v>6720000</v>
      </c>
      <c r="M8" s="20">
        <v>6423000</v>
      </c>
      <c r="N8" s="94">
        <v>2791500</v>
      </c>
      <c r="O8" s="20">
        <v>1594500</v>
      </c>
      <c r="P8" s="20">
        <v>797240</v>
      </c>
      <c r="Q8" s="21">
        <f t="shared" si="4"/>
        <v>11606240</v>
      </c>
      <c r="R8" s="22">
        <v>1569160</v>
      </c>
      <c r="S8" s="23"/>
      <c r="T8" s="23"/>
      <c r="U8" s="23"/>
      <c r="V8" s="23"/>
    </row>
    <row r="9" spans="1:22" s="67" customFormat="1" ht="17.45" customHeight="1">
      <c r="A9" s="14"/>
      <c r="B9" s="95" t="s">
        <v>176</v>
      </c>
      <c r="C9" s="15" t="s">
        <v>177</v>
      </c>
      <c r="D9" s="16">
        <f t="shared" si="1"/>
        <v>38857950</v>
      </c>
      <c r="E9" s="16"/>
      <c r="F9" s="16">
        <v>19134000</v>
      </c>
      <c r="G9" s="17">
        <f t="shared" si="2"/>
        <v>1594500</v>
      </c>
      <c r="H9" s="18">
        <v>2280000</v>
      </c>
      <c r="I9" s="18">
        <v>2520000</v>
      </c>
      <c r="J9" s="93">
        <v>1800000</v>
      </c>
      <c r="K9" s="50"/>
      <c r="L9" s="19">
        <f t="shared" si="3"/>
        <v>6600000</v>
      </c>
      <c r="M9" s="20">
        <v>6378000</v>
      </c>
      <c r="N9" s="94">
        <v>2791500</v>
      </c>
      <c r="O9" s="20">
        <v>1594500</v>
      </c>
      <c r="P9" s="18">
        <v>797250</v>
      </c>
      <c r="Q9" s="21">
        <f t="shared" si="4"/>
        <v>11561250</v>
      </c>
      <c r="R9" s="22">
        <v>1562700</v>
      </c>
      <c r="S9" s="23"/>
      <c r="T9" s="23"/>
      <c r="U9" s="23"/>
      <c r="V9" s="23"/>
    </row>
    <row r="10" spans="1:22" s="67" customFormat="1" ht="17.45" customHeight="1">
      <c r="A10" s="14"/>
      <c r="B10" s="95" t="s">
        <v>178</v>
      </c>
      <c r="C10" s="15" t="s">
        <v>179</v>
      </c>
      <c r="D10" s="16">
        <f t="shared" si="1"/>
        <v>30044210</v>
      </c>
      <c r="E10" s="16"/>
      <c r="F10" s="16">
        <v>15549000</v>
      </c>
      <c r="G10" s="17">
        <f t="shared" si="2"/>
        <v>1295750</v>
      </c>
      <c r="H10" s="18">
        <v>1785000</v>
      </c>
      <c r="I10" s="18">
        <v>2160000</v>
      </c>
      <c r="J10" s="93">
        <v>360000</v>
      </c>
      <c r="K10" s="50"/>
      <c r="L10" s="19">
        <f t="shared" si="3"/>
        <v>4305000</v>
      </c>
      <c r="M10" s="20">
        <v>5183000</v>
      </c>
      <c r="N10" s="94">
        <v>1799000</v>
      </c>
      <c r="O10" s="20">
        <v>1285000</v>
      </c>
      <c r="P10" s="18">
        <v>653250</v>
      </c>
      <c r="Q10" s="21">
        <f t="shared" si="4"/>
        <v>8920250</v>
      </c>
      <c r="R10" s="22">
        <v>1269960</v>
      </c>
      <c r="S10" s="23"/>
      <c r="T10" s="23"/>
      <c r="U10" s="23"/>
      <c r="V10" s="23"/>
    </row>
    <row r="11" spans="1:22" s="67" customFormat="1" ht="17.45" customHeight="1">
      <c r="A11" s="14"/>
      <c r="B11" s="95" t="s">
        <v>180</v>
      </c>
      <c r="C11" s="15" t="s">
        <v>181</v>
      </c>
      <c r="D11" s="16">
        <f t="shared" si="1"/>
        <v>29675340</v>
      </c>
      <c r="E11" s="16"/>
      <c r="F11" s="16">
        <v>15420000</v>
      </c>
      <c r="G11" s="17">
        <f t="shared" si="2"/>
        <v>1285000</v>
      </c>
      <c r="H11" s="18">
        <v>1620000</v>
      </c>
      <c r="I11" s="18">
        <v>2160000</v>
      </c>
      <c r="J11" s="93">
        <v>360000</v>
      </c>
      <c r="K11" s="50"/>
      <c r="L11" s="19">
        <f t="shared" si="3"/>
        <v>4140000</v>
      </c>
      <c r="M11" s="20">
        <v>5140000</v>
      </c>
      <c r="N11" s="94">
        <v>1799000</v>
      </c>
      <c r="O11" s="20">
        <v>1285000</v>
      </c>
      <c r="P11" s="18">
        <v>642500</v>
      </c>
      <c r="Q11" s="21">
        <f t="shared" si="4"/>
        <v>8866500</v>
      </c>
      <c r="R11" s="22">
        <v>1248840</v>
      </c>
      <c r="S11" s="23"/>
      <c r="T11" s="23"/>
      <c r="U11" s="23"/>
      <c r="V11" s="23"/>
    </row>
    <row r="12" spans="1:22" s="67" customFormat="1" ht="17.45" customHeight="1">
      <c r="A12" s="14"/>
      <c r="B12" s="95" t="s">
        <v>182</v>
      </c>
      <c r="C12" s="15" t="s">
        <v>183</v>
      </c>
      <c r="D12" s="16">
        <f t="shared" si="1"/>
        <v>29615340</v>
      </c>
      <c r="E12" s="16"/>
      <c r="F12" s="16">
        <v>15420000</v>
      </c>
      <c r="G12" s="17">
        <f t="shared" si="2"/>
        <v>1285000</v>
      </c>
      <c r="H12" s="18">
        <v>1620000</v>
      </c>
      <c r="I12" s="18">
        <v>2160000</v>
      </c>
      <c r="J12" s="93">
        <v>300000</v>
      </c>
      <c r="K12" s="50"/>
      <c r="L12" s="19">
        <f t="shared" si="3"/>
        <v>4080000</v>
      </c>
      <c r="M12" s="20">
        <v>5140000</v>
      </c>
      <c r="N12" s="94">
        <v>1799000</v>
      </c>
      <c r="O12" s="20">
        <v>1285000</v>
      </c>
      <c r="P12" s="18">
        <v>642500</v>
      </c>
      <c r="Q12" s="21">
        <f t="shared" si="4"/>
        <v>8866500</v>
      </c>
      <c r="R12" s="22">
        <v>1248840</v>
      </c>
      <c r="S12" s="23"/>
      <c r="T12" s="23"/>
      <c r="U12" s="23"/>
      <c r="V12" s="23"/>
    </row>
    <row r="13" spans="1:22" s="67" customFormat="1" ht="17.45" customHeight="1">
      <c r="A13" s="14"/>
      <c r="B13" s="95" t="s">
        <v>184</v>
      </c>
      <c r="C13" s="15" t="s">
        <v>185</v>
      </c>
      <c r="D13" s="16">
        <f t="shared" ref="D13:D21" si="5">SUM(F13,L13,Q13,R13)</f>
        <v>27509230</v>
      </c>
      <c r="E13" s="16"/>
      <c r="F13" s="16">
        <v>14553000</v>
      </c>
      <c r="G13" s="17">
        <f t="shared" si="2"/>
        <v>1212750</v>
      </c>
      <c r="H13" s="18">
        <v>1620000</v>
      </c>
      <c r="I13" s="18">
        <v>2160000</v>
      </c>
      <c r="J13" s="93">
        <v>0</v>
      </c>
      <c r="K13" s="50"/>
      <c r="L13" s="19">
        <f t="shared" si="3"/>
        <v>3780000</v>
      </c>
      <c r="M13" s="20">
        <v>4851000</v>
      </c>
      <c r="N13" s="94">
        <v>1469650</v>
      </c>
      <c r="O13" s="20">
        <v>1172500</v>
      </c>
      <c r="P13" s="18">
        <v>586250</v>
      </c>
      <c r="Q13" s="21">
        <f t="shared" si="4"/>
        <v>8079400</v>
      </c>
      <c r="R13" s="22">
        <v>1096830</v>
      </c>
      <c r="S13" s="23"/>
      <c r="T13" s="23"/>
      <c r="U13" s="23"/>
      <c r="V13" s="23"/>
    </row>
    <row r="14" spans="1:22" s="67" customFormat="1" ht="17.45" customHeight="1">
      <c r="A14" s="14"/>
      <c r="B14" s="95" t="s">
        <v>186</v>
      </c>
      <c r="C14" s="15" t="s">
        <v>183</v>
      </c>
      <c r="D14" s="16">
        <f t="shared" si="5"/>
        <v>27459000</v>
      </c>
      <c r="E14" s="16"/>
      <c r="F14" s="16">
        <v>13728000</v>
      </c>
      <c r="G14" s="17">
        <f t="shared" si="2"/>
        <v>1144000</v>
      </c>
      <c r="H14" s="18">
        <v>1620000</v>
      </c>
      <c r="I14" s="18">
        <v>2880000</v>
      </c>
      <c r="J14" s="93">
        <v>210000</v>
      </c>
      <c r="K14" s="50"/>
      <c r="L14" s="19">
        <f t="shared" si="3"/>
        <v>4710000</v>
      </c>
      <c r="M14" s="20">
        <v>4576000</v>
      </c>
      <c r="N14" s="94">
        <v>1601600</v>
      </c>
      <c r="O14" s="20">
        <v>1144000</v>
      </c>
      <c r="P14" s="18">
        <v>572000</v>
      </c>
      <c r="Q14" s="21">
        <f t="shared" si="4"/>
        <v>7893600</v>
      </c>
      <c r="R14" s="22">
        <v>1127400</v>
      </c>
      <c r="S14" s="23"/>
      <c r="T14" s="23"/>
      <c r="U14" s="23"/>
      <c r="V14" s="23"/>
    </row>
    <row r="15" spans="1:22" s="67" customFormat="1" ht="17.45" customHeight="1">
      <c r="A15" s="14"/>
      <c r="B15" s="95" t="s">
        <v>187</v>
      </c>
      <c r="C15" s="15" t="s">
        <v>206</v>
      </c>
      <c r="D15" s="16">
        <f t="shared" si="5"/>
        <v>25282960</v>
      </c>
      <c r="E15" s="16"/>
      <c r="F15" s="16">
        <v>13104000</v>
      </c>
      <c r="G15" s="17">
        <f t="shared" si="2"/>
        <v>1092000</v>
      </c>
      <c r="H15" s="18">
        <v>1620000</v>
      </c>
      <c r="I15" s="18">
        <v>2160000</v>
      </c>
      <c r="J15" s="93">
        <v>0</v>
      </c>
      <c r="K15" s="50"/>
      <c r="L15" s="19">
        <f t="shared" si="3"/>
        <v>3780000</v>
      </c>
      <c r="M15" s="20">
        <v>4368000</v>
      </c>
      <c r="N15" s="94">
        <v>1310400</v>
      </c>
      <c r="O15" s="20">
        <v>1092000</v>
      </c>
      <c r="P15" s="18">
        <v>546000</v>
      </c>
      <c r="Q15" s="21">
        <f t="shared" si="4"/>
        <v>7316400</v>
      </c>
      <c r="R15" s="22">
        <v>1082560</v>
      </c>
      <c r="S15" s="23"/>
      <c r="T15" s="23"/>
      <c r="U15" s="23"/>
      <c r="V15" s="23"/>
    </row>
    <row r="16" spans="1:22" s="67" customFormat="1" ht="17.45" customHeight="1">
      <c r="A16" s="14"/>
      <c r="B16" s="95" t="s">
        <v>188</v>
      </c>
      <c r="C16" s="15" t="s">
        <v>189</v>
      </c>
      <c r="D16" s="16">
        <f t="shared" si="5"/>
        <v>23601340</v>
      </c>
      <c r="E16" s="16"/>
      <c r="F16" s="16">
        <v>11841000</v>
      </c>
      <c r="G16" s="17">
        <f t="shared" si="2"/>
        <v>986750</v>
      </c>
      <c r="H16" s="18">
        <v>1620000</v>
      </c>
      <c r="I16" s="18">
        <v>2160000</v>
      </c>
      <c r="J16" s="93">
        <v>360000</v>
      </c>
      <c r="K16" s="50"/>
      <c r="L16" s="19">
        <f t="shared" si="3"/>
        <v>4140000</v>
      </c>
      <c r="M16" s="20">
        <v>3947000</v>
      </c>
      <c r="N16" s="94">
        <v>1127150</v>
      </c>
      <c r="O16" s="20">
        <v>979500</v>
      </c>
      <c r="P16" s="18">
        <v>489750</v>
      </c>
      <c r="Q16" s="21">
        <f t="shared" si="4"/>
        <v>6543400</v>
      </c>
      <c r="R16" s="22">
        <v>1076940</v>
      </c>
      <c r="S16" s="23"/>
      <c r="T16" s="23"/>
      <c r="U16" s="23"/>
      <c r="V16" s="23"/>
    </row>
    <row r="17" spans="1:22" s="67" customFormat="1" ht="15.75" customHeight="1">
      <c r="A17" s="14"/>
      <c r="B17" s="95" t="s">
        <v>190</v>
      </c>
      <c r="C17" s="15" t="s">
        <v>191</v>
      </c>
      <c r="D17" s="16">
        <f t="shared" si="5"/>
        <v>25226700</v>
      </c>
      <c r="E17" s="16"/>
      <c r="F17" s="16">
        <v>12918000</v>
      </c>
      <c r="G17" s="17">
        <f>F17/12</f>
        <v>1076500</v>
      </c>
      <c r="H17" s="18">
        <v>1620000</v>
      </c>
      <c r="I17" s="18">
        <v>2160000</v>
      </c>
      <c r="J17" s="93">
        <v>300000</v>
      </c>
      <c r="K17" s="50"/>
      <c r="L17" s="19">
        <f t="shared" si="3"/>
        <v>4080000</v>
      </c>
      <c r="M17" s="20">
        <v>4306000</v>
      </c>
      <c r="N17" s="94">
        <v>1238750</v>
      </c>
      <c r="O17" s="20">
        <v>1076500</v>
      </c>
      <c r="P17" s="18">
        <v>538250</v>
      </c>
      <c r="Q17" s="21">
        <f t="shared" si="4"/>
        <v>7159500</v>
      </c>
      <c r="R17" s="22">
        <v>1069200</v>
      </c>
      <c r="S17" s="23"/>
      <c r="T17" s="23"/>
      <c r="U17" s="23"/>
      <c r="V17" s="23"/>
    </row>
    <row r="18" spans="1:22" s="67" customFormat="1" ht="17.45" customHeight="1">
      <c r="A18" s="14"/>
      <c r="B18" s="96" t="s">
        <v>192</v>
      </c>
      <c r="C18" s="15" t="s">
        <v>193</v>
      </c>
      <c r="D18" s="16">
        <f t="shared" si="5"/>
        <v>33104720</v>
      </c>
      <c r="E18" s="16"/>
      <c r="F18" s="16">
        <v>16350000</v>
      </c>
      <c r="G18" s="17">
        <f>F18/12</f>
        <v>1362500</v>
      </c>
      <c r="H18" s="18">
        <v>2280000</v>
      </c>
      <c r="I18" s="18">
        <v>2760000</v>
      </c>
      <c r="J18" s="93">
        <v>780000</v>
      </c>
      <c r="K18" s="50"/>
      <c r="L18" s="19">
        <f t="shared" si="3"/>
        <v>5820000</v>
      </c>
      <c r="M18" s="20">
        <v>5450000</v>
      </c>
      <c r="N18" s="94">
        <v>2095200</v>
      </c>
      <c r="O18" s="20">
        <v>1351000</v>
      </c>
      <c r="P18" s="18">
        <v>675500</v>
      </c>
      <c r="Q18" s="21">
        <f t="shared" si="4"/>
        <v>9571700</v>
      </c>
      <c r="R18" s="22">
        <v>1363020</v>
      </c>
      <c r="S18" s="23"/>
      <c r="T18" s="23"/>
      <c r="U18" s="23"/>
      <c r="V18" s="23"/>
    </row>
    <row r="19" spans="1:22" s="67" customFormat="1" ht="17.45" customHeight="1">
      <c r="A19" s="14"/>
      <c r="B19" s="96" t="s">
        <v>194</v>
      </c>
      <c r="C19" s="15" t="s">
        <v>195</v>
      </c>
      <c r="D19" s="16">
        <f t="shared" si="5"/>
        <v>30860330</v>
      </c>
      <c r="E19" s="16"/>
      <c r="F19" s="16">
        <v>15678000</v>
      </c>
      <c r="G19" s="17">
        <f>F19/12</f>
        <v>1306500</v>
      </c>
      <c r="H19" s="18">
        <v>1950000</v>
      </c>
      <c r="I19" s="18">
        <v>2400000</v>
      </c>
      <c r="J19" s="25">
        <v>360000</v>
      </c>
      <c r="K19" s="50"/>
      <c r="L19" s="19">
        <f t="shared" si="3"/>
        <v>4710000</v>
      </c>
      <c r="M19" s="20">
        <v>5326000</v>
      </c>
      <c r="N19" s="94">
        <v>1895500</v>
      </c>
      <c r="O19" s="20">
        <v>1306500</v>
      </c>
      <c r="P19" s="18">
        <v>653250</v>
      </c>
      <c r="Q19" s="21">
        <f t="shared" si="4"/>
        <v>9181250</v>
      </c>
      <c r="R19" s="22">
        <v>1291080</v>
      </c>
      <c r="S19" s="23"/>
      <c r="T19" s="23"/>
      <c r="U19" s="23"/>
      <c r="V19" s="23"/>
    </row>
    <row r="20" spans="1:22" s="67" customFormat="1" ht="17.45" customHeight="1">
      <c r="A20" s="14"/>
      <c r="B20" s="96" t="s">
        <v>196</v>
      </c>
      <c r="C20" s="26" t="s">
        <v>343</v>
      </c>
      <c r="D20" s="16">
        <f t="shared" si="5"/>
        <v>27809230</v>
      </c>
      <c r="E20" s="16"/>
      <c r="F20" s="16">
        <v>14553000</v>
      </c>
      <c r="G20" s="17">
        <f>F20/12</f>
        <v>1212750</v>
      </c>
      <c r="H20" s="18">
        <v>1620000</v>
      </c>
      <c r="I20" s="18">
        <v>2160000</v>
      </c>
      <c r="J20" s="25">
        <v>300000</v>
      </c>
      <c r="K20" s="50"/>
      <c r="L20" s="19">
        <f t="shared" si="3"/>
        <v>4080000</v>
      </c>
      <c r="M20" s="20">
        <v>4851000</v>
      </c>
      <c r="N20" s="94">
        <v>1469650</v>
      </c>
      <c r="O20" s="20">
        <v>1172500</v>
      </c>
      <c r="P20" s="18">
        <v>586250</v>
      </c>
      <c r="Q20" s="21">
        <f t="shared" si="4"/>
        <v>8079400</v>
      </c>
      <c r="R20" s="22">
        <v>1096830</v>
      </c>
      <c r="S20" s="23"/>
      <c r="T20" s="23"/>
      <c r="U20" s="23"/>
      <c r="V20" s="23"/>
    </row>
    <row r="21" spans="1:22" s="67" customFormat="1" ht="17.45" customHeight="1">
      <c r="A21" s="14"/>
      <c r="B21" s="97" t="s">
        <v>198</v>
      </c>
      <c r="C21" s="26" t="s">
        <v>199</v>
      </c>
      <c r="D21" s="16">
        <f t="shared" si="5"/>
        <v>29946030</v>
      </c>
      <c r="E21" s="16"/>
      <c r="F21" s="16">
        <v>14943000</v>
      </c>
      <c r="G21" s="17">
        <f>F21/12</f>
        <v>1245250</v>
      </c>
      <c r="H21" s="18">
        <v>2280000</v>
      </c>
      <c r="I21" s="18">
        <v>2160000</v>
      </c>
      <c r="J21" s="25">
        <v>360000</v>
      </c>
      <c r="K21" s="50"/>
      <c r="L21" s="19">
        <f t="shared" si="3"/>
        <v>4800000</v>
      </c>
      <c r="M21" s="20">
        <v>4981000</v>
      </c>
      <c r="N21" s="94">
        <v>2097800</v>
      </c>
      <c r="O21" s="20">
        <v>1234000</v>
      </c>
      <c r="P21" s="18">
        <v>628250</v>
      </c>
      <c r="Q21" s="21">
        <f t="shared" si="4"/>
        <v>8941050</v>
      </c>
      <c r="R21" s="22">
        <v>1261980</v>
      </c>
      <c r="S21" s="23"/>
      <c r="T21" s="23"/>
      <c r="U21" s="23"/>
      <c r="V21" s="23"/>
    </row>
    <row r="22" spans="1:22" s="46" customFormat="1" ht="17.45" customHeight="1">
      <c r="A22" s="98" t="s">
        <v>200</v>
      </c>
      <c r="B22" s="99"/>
      <c r="C22" s="100"/>
      <c r="D22" s="101">
        <f>SUM(D23)</f>
        <v>30647560</v>
      </c>
      <c r="E22" s="101"/>
      <c r="F22" s="101">
        <f t="shared" ref="F22:P22" si="6">SUM(F23)</f>
        <v>28847560</v>
      </c>
      <c r="G22" s="102">
        <f t="shared" si="6"/>
        <v>2403963.3333333335</v>
      </c>
      <c r="H22" s="102">
        <f t="shared" si="6"/>
        <v>0</v>
      </c>
      <c r="I22" s="102">
        <f t="shared" si="6"/>
        <v>0</v>
      </c>
      <c r="J22" s="102">
        <f t="shared" si="6"/>
        <v>1800000</v>
      </c>
      <c r="K22" s="103"/>
      <c r="L22" s="36">
        <f t="shared" si="6"/>
        <v>1800000</v>
      </c>
      <c r="M22" s="104">
        <f t="shared" si="6"/>
        <v>0</v>
      </c>
      <c r="N22" s="105">
        <f t="shared" si="6"/>
        <v>0</v>
      </c>
      <c r="O22" s="105">
        <f t="shared" si="6"/>
        <v>0</v>
      </c>
      <c r="P22" s="105">
        <f t="shared" si="6"/>
        <v>0</v>
      </c>
      <c r="Q22" s="37">
        <v>0</v>
      </c>
      <c r="R22" s="106">
        <v>0</v>
      </c>
      <c r="S22" s="91"/>
      <c r="T22" s="91"/>
      <c r="U22" s="91"/>
      <c r="V22" s="91"/>
    </row>
    <row r="23" spans="1:22" s="67" customFormat="1" ht="17.45" customHeight="1">
      <c r="A23" s="14"/>
      <c r="B23" s="92" t="s">
        <v>200</v>
      </c>
      <c r="C23" s="26" t="s">
        <v>202</v>
      </c>
      <c r="D23" s="16">
        <f>SUM(F23,L23,Q23)</f>
        <v>30647560</v>
      </c>
      <c r="E23" s="16"/>
      <c r="F23" s="16">
        <v>28847560</v>
      </c>
      <c r="G23" s="27">
        <f>F23/12</f>
        <v>2403963.3333333335</v>
      </c>
      <c r="H23" s="28">
        <v>0</v>
      </c>
      <c r="I23" s="28">
        <v>0</v>
      </c>
      <c r="J23" s="29">
        <v>1800000</v>
      </c>
      <c r="K23" s="51"/>
      <c r="L23" s="19">
        <f t="shared" si="3"/>
        <v>1800000</v>
      </c>
      <c r="M23" s="20">
        <v>0</v>
      </c>
      <c r="N23" s="28">
        <v>0</v>
      </c>
      <c r="O23" s="28">
        <v>0</v>
      </c>
      <c r="P23" s="28">
        <v>0</v>
      </c>
      <c r="Q23" s="21">
        <f>SUM(M23:P23)</f>
        <v>0</v>
      </c>
      <c r="R23" s="22">
        <v>0</v>
      </c>
      <c r="S23" s="23"/>
      <c r="T23" s="23"/>
      <c r="U23" s="23"/>
      <c r="V23" s="23"/>
    </row>
    <row r="24" spans="1:22" s="46" customFormat="1" ht="17.45" customHeight="1">
      <c r="A24" s="98" t="s">
        <v>203</v>
      </c>
      <c r="B24" s="107"/>
      <c r="C24" s="108"/>
      <c r="D24" s="109">
        <f t="shared" ref="D24:R24" si="7">SUM(D25:D27)</f>
        <v>83187490</v>
      </c>
      <c r="E24" s="109"/>
      <c r="F24" s="109">
        <f t="shared" si="7"/>
        <v>43077000</v>
      </c>
      <c r="G24" s="110">
        <f>SUM(G25:G27)</f>
        <v>3589750</v>
      </c>
      <c r="H24" s="111">
        <f>SUM(H25:H27)</f>
        <v>4860000</v>
      </c>
      <c r="I24" s="111">
        <f t="shared" si="7"/>
        <v>6480000</v>
      </c>
      <c r="J24" s="112">
        <f t="shared" si="7"/>
        <v>1080000</v>
      </c>
      <c r="K24" s="113"/>
      <c r="L24" s="19">
        <f>SUM(L25:L27)</f>
        <v>12420000</v>
      </c>
      <c r="M24" s="114">
        <f t="shared" si="7"/>
        <v>14359000</v>
      </c>
      <c r="N24" s="111">
        <f t="shared" si="7"/>
        <v>4579050</v>
      </c>
      <c r="O24" s="111">
        <f t="shared" si="7"/>
        <v>2963250</v>
      </c>
      <c r="P24" s="111">
        <f t="shared" si="7"/>
        <v>2361000</v>
      </c>
      <c r="Q24" s="21">
        <f t="shared" si="7"/>
        <v>24262300</v>
      </c>
      <c r="R24" s="115">
        <f t="shared" si="7"/>
        <v>3428190</v>
      </c>
      <c r="S24" s="91"/>
      <c r="T24" s="91"/>
      <c r="U24" s="91"/>
      <c r="V24" s="91"/>
    </row>
    <row r="25" spans="1:22" s="67" customFormat="1" ht="18" customHeight="1">
      <c r="A25" s="14"/>
      <c r="B25" s="18" t="s">
        <v>204</v>
      </c>
      <c r="C25" s="15" t="s">
        <v>181</v>
      </c>
      <c r="D25" s="16">
        <f>SUM(F25,L25,Q25,R25)</f>
        <v>30095340</v>
      </c>
      <c r="E25" s="16"/>
      <c r="F25" s="16">
        <v>15420000</v>
      </c>
      <c r="G25" s="17">
        <f>F25/12</f>
        <v>1285000</v>
      </c>
      <c r="H25" s="18">
        <v>1620000</v>
      </c>
      <c r="I25" s="18">
        <v>2160000</v>
      </c>
      <c r="J25" s="25">
        <v>780000</v>
      </c>
      <c r="K25" s="50"/>
      <c r="L25" s="19">
        <f>SUM(H25:J25)</f>
        <v>4560000</v>
      </c>
      <c r="M25" s="20">
        <v>5140000</v>
      </c>
      <c r="N25" s="18">
        <v>1799000</v>
      </c>
      <c r="O25" s="18">
        <v>1285000</v>
      </c>
      <c r="P25" s="18">
        <v>642500</v>
      </c>
      <c r="Q25" s="21">
        <f>SUM(M25:P25)</f>
        <v>8866500</v>
      </c>
      <c r="R25" s="22">
        <v>1248840</v>
      </c>
      <c r="S25" s="23"/>
      <c r="T25" s="23"/>
      <c r="U25" s="23"/>
      <c r="V25" s="23"/>
    </row>
    <row r="26" spans="1:22" s="67" customFormat="1" ht="17.45" customHeight="1">
      <c r="A26" s="14"/>
      <c r="B26" s="18" t="s">
        <v>205</v>
      </c>
      <c r="C26" s="15" t="s">
        <v>197</v>
      </c>
      <c r="D26" s="16">
        <f>SUM(F26,L26,Q26,R26)</f>
        <v>27809230</v>
      </c>
      <c r="E26" s="16"/>
      <c r="F26" s="16">
        <v>14553000</v>
      </c>
      <c r="G26" s="17">
        <f>F26/12</f>
        <v>1212750</v>
      </c>
      <c r="H26" s="18">
        <v>1620000</v>
      </c>
      <c r="I26" s="18">
        <v>2160000</v>
      </c>
      <c r="J26" s="25">
        <v>300000</v>
      </c>
      <c r="K26" s="50"/>
      <c r="L26" s="19">
        <f t="shared" si="3"/>
        <v>4080000</v>
      </c>
      <c r="M26" s="20">
        <v>4851000</v>
      </c>
      <c r="N26" s="18">
        <v>1469650</v>
      </c>
      <c r="O26" s="18">
        <v>586250</v>
      </c>
      <c r="P26" s="18">
        <v>1172500</v>
      </c>
      <c r="Q26" s="21">
        <f>SUM(M26:P26)</f>
        <v>8079400</v>
      </c>
      <c r="R26" s="22">
        <v>1096830</v>
      </c>
      <c r="S26" s="23"/>
      <c r="T26" s="23"/>
      <c r="U26" s="23"/>
      <c r="V26" s="23"/>
    </row>
    <row r="27" spans="1:22" s="67" customFormat="1" ht="17.45" customHeight="1">
      <c r="A27" s="14"/>
      <c r="B27" s="30" t="s">
        <v>186</v>
      </c>
      <c r="C27" s="15" t="s">
        <v>206</v>
      </c>
      <c r="D27" s="16">
        <f>SUM(F27,L27,Q27,R27)</f>
        <v>25282920</v>
      </c>
      <c r="E27" s="16"/>
      <c r="F27" s="16">
        <v>13104000</v>
      </c>
      <c r="G27" s="17">
        <f>F27/12</f>
        <v>1092000</v>
      </c>
      <c r="H27" s="18">
        <v>1620000</v>
      </c>
      <c r="I27" s="18">
        <v>2160000</v>
      </c>
      <c r="J27" s="25">
        <v>0</v>
      </c>
      <c r="K27" s="50"/>
      <c r="L27" s="19">
        <f t="shared" si="3"/>
        <v>3780000</v>
      </c>
      <c r="M27" s="20">
        <v>4368000</v>
      </c>
      <c r="N27" s="18">
        <v>1310400</v>
      </c>
      <c r="O27" s="18">
        <v>1092000</v>
      </c>
      <c r="P27" s="18">
        <v>546000</v>
      </c>
      <c r="Q27" s="21">
        <f>SUM(M27:P27)</f>
        <v>7316400</v>
      </c>
      <c r="R27" s="22">
        <v>1082520</v>
      </c>
      <c r="S27" s="23"/>
      <c r="T27" s="23"/>
      <c r="U27" s="23"/>
      <c r="V27" s="23"/>
    </row>
    <row r="28" spans="1:22" s="46" customFormat="1" ht="17.45" customHeight="1">
      <c r="A28" s="486" t="s">
        <v>207</v>
      </c>
      <c r="B28" s="487"/>
      <c r="C28" s="488"/>
      <c r="D28" s="109">
        <f t="shared" ref="D28:Q28" si="8">SUM(D29:D29)</f>
        <v>26762400</v>
      </c>
      <c r="E28" s="109"/>
      <c r="F28" s="109">
        <f t="shared" si="8"/>
        <v>24302400</v>
      </c>
      <c r="G28" s="109">
        <f t="shared" si="8"/>
        <v>2025200</v>
      </c>
      <c r="H28" s="116">
        <f t="shared" si="8"/>
        <v>1620000</v>
      </c>
      <c r="I28" s="110">
        <f t="shared" si="8"/>
        <v>840000</v>
      </c>
      <c r="J28" s="112">
        <f t="shared" si="8"/>
        <v>0</v>
      </c>
      <c r="K28" s="113"/>
      <c r="L28" s="19">
        <f t="shared" si="8"/>
        <v>2460000</v>
      </c>
      <c r="M28" s="114">
        <f t="shared" si="8"/>
        <v>0</v>
      </c>
      <c r="N28" s="111">
        <f t="shared" si="8"/>
        <v>0</v>
      </c>
      <c r="O28" s="111">
        <f t="shared" si="8"/>
        <v>0</v>
      </c>
      <c r="P28" s="111">
        <f t="shared" si="8"/>
        <v>0</v>
      </c>
      <c r="Q28" s="21">
        <f t="shared" si="8"/>
        <v>0</v>
      </c>
      <c r="R28" s="106">
        <v>0</v>
      </c>
      <c r="S28" s="91"/>
      <c r="T28" s="91"/>
      <c r="U28" s="91"/>
      <c r="V28" s="91"/>
    </row>
    <row r="29" spans="1:22" s="67" customFormat="1" ht="17.25" customHeight="1">
      <c r="A29" s="14"/>
      <c r="B29" s="30" t="s">
        <v>186</v>
      </c>
      <c r="C29" s="15" t="s">
        <v>208</v>
      </c>
      <c r="D29" s="16">
        <f>SUM(F29,L29)</f>
        <v>26762400</v>
      </c>
      <c r="E29" s="16"/>
      <c r="F29" s="16">
        <v>24302400</v>
      </c>
      <c r="G29" s="17">
        <f>F29/12</f>
        <v>2025200</v>
      </c>
      <c r="H29" s="18">
        <v>1620000</v>
      </c>
      <c r="I29" s="18">
        <v>840000</v>
      </c>
      <c r="J29" s="25">
        <v>0</v>
      </c>
      <c r="K29" s="50"/>
      <c r="L29" s="19">
        <f>SUM(H29:J29)</f>
        <v>2460000</v>
      </c>
      <c r="M29" s="20">
        <v>0</v>
      </c>
      <c r="N29" s="18">
        <v>0</v>
      </c>
      <c r="O29" s="18">
        <v>0</v>
      </c>
      <c r="P29" s="18">
        <v>0</v>
      </c>
      <c r="Q29" s="21">
        <f>SUM(M29:P29)</f>
        <v>0</v>
      </c>
      <c r="R29" s="22">
        <v>0</v>
      </c>
      <c r="S29" s="23"/>
      <c r="T29" s="23"/>
      <c r="U29" s="23"/>
      <c r="V29" s="23"/>
    </row>
    <row r="30" spans="1:22" s="46" customFormat="1" ht="17.45" customHeight="1">
      <c r="A30" s="486" t="s">
        <v>209</v>
      </c>
      <c r="B30" s="487"/>
      <c r="C30" s="488"/>
      <c r="D30" s="109">
        <f t="shared" ref="D30:Q30" si="9">SUM(D31:D32)</f>
        <v>20798400</v>
      </c>
      <c r="E30" s="109"/>
      <c r="F30" s="109">
        <f t="shared" si="9"/>
        <v>20798400</v>
      </c>
      <c r="G30" s="110">
        <f t="shared" si="9"/>
        <v>1733200</v>
      </c>
      <c r="H30" s="111" t="s">
        <v>303</v>
      </c>
      <c r="I30" s="111">
        <f t="shared" si="9"/>
        <v>0</v>
      </c>
      <c r="J30" s="112">
        <f t="shared" si="9"/>
        <v>0</v>
      </c>
      <c r="K30" s="113"/>
      <c r="L30" s="19">
        <f t="shared" si="9"/>
        <v>0</v>
      </c>
      <c r="M30" s="114">
        <f t="shared" si="9"/>
        <v>0</v>
      </c>
      <c r="N30" s="111">
        <f t="shared" si="9"/>
        <v>0</v>
      </c>
      <c r="O30" s="111">
        <f t="shared" si="9"/>
        <v>0</v>
      </c>
      <c r="P30" s="111">
        <f t="shared" si="9"/>
        <v>0</v>
      </c>
      <c r="Q30" s="21">
        <f t="shared" si="9"/>
        <v>0</v>
      </c>
      <c r="R30" s="106">
        <v>0</v>
      </c>
      <c r="S30" s="91"/>
      <c r="T30" s="91"/>
      <c r="U30" s="91"/>
      <c r="V30" s="91"/>
    </row>
    <row r="31" spans="1:22" s="67" customFormat="1" ht="17.45" customHeight="1">
      <c r="A31" s="14"/>
      <c r="B31" s="31" t="s">
        <v>210</v>
      </c>
      <c r="C31" s="15" t="s">
        <v>202</v>
      </c>
      <c r="D31" s="16">
        <f>SUM(F31,L31,Q31)</f>
        <v>10399200</v>
      </c>
      <c r="E31" s="32"/>
      <c r="F31" s="32">
        <v>10399200</v>
      </c>
      <c r="G31" s="17">
        <f t="shared" ref="G31:G37" si="10">F31/12</f>
        <v>866600</v>
      </c>
      <c r="H31" s="18"/>
      <c r="I31" s="18">
        <v>0</v>
      </c>
      <c r="J31" s="25"/>
      <c r="K31" s="50"/>
      <c r="L31" s="19">
        <f>SUM(H31:J31)</f>
        <v>0</v>
      </c>
      <c r="M31" s="33"/>
      <c r="N31" s="18"/>
      <c r="O31" s="18"/>
      <c r="P31" s="18"/>
      <c r="Q31" s="21"/>
      <c r="R31" s="22">
        <v>0</v>
      </c>
      <c r="S31" s="23"/>
      <c r="T31" s="23"/>
      <c r="U31" s="23"/>
      <c r="V31" s="23"/>
    </row>
    <row r="32" spans="1:22" s="67" customFormat="1" ht="17.45" customHeight="1">
      <c r="A32" s="14"/>
      <c r="B32" s="31" t="s">
        <v>210</v>
      </c>
      <c r="C32" s="15" t="s">
        <v>202</v>
      </c>
      <c r="D32" s="16">
        <f>SUM(F32,L32,Q32)</f>
        <v>10399200</v>
      </c>
      <c r="E32" s="32"/>
      <c r="F32" s="32">
        <v>10399200</v>
      </c>
      <c r="G32" s="17">
        <f t="shared" si="10"/>
        <v>866600</v>
      </c>
      <c r="H32" s="18"/>
      <c r="I32" s="18">
        <v>0</v>
      </c>
      <c r="J32" s="25"/>
      <c r="K32" s="50"/>
      <c r="L32" s="19">
        <f>SUM(H32:J32)</f>
        <v>0</v>
      </c>
      <c r="M32" s="33"/>
      <c r="N32" s="18"/>
      <c r="O32" s="18"/>
      <c r="P32" s="18"/>
      <c r="Q32" s="21"/>
      <c r="R32" s="22">
        <v>0</v>
      </c>
      <c r="S32" s="23"/>
      <c r="T32" s="23"/>
      <c r="U32" s="23"/>
      <c r="V32" s="23"/>
    </row>
    <row r="33" spans="1:22" s="46" customFormat="1" ht="17.45" customHeight="1">
      <c r="A33" s="98" t="s">
        <v>211</v>
      </c>
      <c r="B33" s="117"/>
      <c r="C33" s="108"/>
      <c r="D33" s="109">
        <f t="shared" ref="D33:I33" si="11">SUM(D34:D35)</f>
        <v>52826230</v>
      </c>
      <c r="E33" s="109">
        <f t="shared" si="11"/>
        <v>48926230</v>
      </c>
      <c r="F33" s="109">
        <f t="shared" si="11"/>
        <v>41814000</v>
      </c>
      <c r="G33" s="110">
        <f t="shared" si="11"/>
        <v>3484500</v>
      </c>
      <c r="H33" s="111">
        <f t="shared" si="11"/>
        <v>3900000</v>
      </c>
      <c r="I33" s="111">
        <f t="shared" si="11"/>
        <v>360000</v>
      </c>
      <c r="J33" s="112"/>
      <c r="K33" s="113"/>
      <c r="L33" s="19">
        <f t="shared" ref="L33:R33" si="12">SUM(L34:L35)</f>
        <v>4260000</v>
      </c>
      <c r="M33" s="114">
        <f t="shared" si="12"/>
        <v>0</v>
      </c>
      <c r="N33" s="111">
        <f t="shared" si="12"/>
        <v>0</v>
      </c>
      <c r="O33" s="111">
        <f t="shared" si="12"/>
        <v>3472000</v>
      </c>
      <c r="P33" s="111">
        <f t="shared" si="12"/>
        <v>0</v>
      </c>
      <c r="Q33" s="21">
        <f t="shared" si="12"/>
        <v>3472000</v>
      </c>
      <c r="R33" s="115">
        <f t="shared" si="12"/>
        <v>3280230</v>
      </c>
      <c r="S33" s="91"/>
      <c r="T33" s="91"/>
      <c r="U33" s="91"/>
      <c r="V33" s="91"/>
    </row>
    <row r="34" spans="1:22" s="67" customFormat="1" ht="17.45" customHeight="1">
      <c r="A34" s="14"/>
      <c r="B34" s="92" t="s">
        <v>212</v>
      </c>
      <c r="C34" s="15" t="s">
        <v>189</v>
      </c>
      <c r="D34" s="16">
        <f>SUM(F34+L34+Q34+R34)</f>
        <v>25073230</v>
      </c>
      <c r="E34" s="16">
        <f>F34+Q34+R34</f>
        <v>23453230</v>
      </c>
      <c r="F34" s="16">
        <v>20214000</v>
      </c>
      <c r="G34" s="17">
        <f t="shared" si="10"/>
        <v>1684500</v>
      </c>
      <c r="H34" s="18">
        <v>1620000</v>
      </c>
      <c r="I34" s="18">
        <v>0</v>
      </c>
      <c r="J34" s="25"/>
      <c r="K34" s="50">
        <f>SUM(I34:J34)</f>
        <v>0</v>
      </c>
      <c r="L34" s="19">
        <f>SUM(H34:I34)</f>
        <v>1620000</v>
      </c>
      <c r="M34" s="20">
        <v>0</v>
      </c>
      <c r="N34" s="18">
        <v>0</v>
      </c>
      <c r="O34" s="18">
        <v>1672000</v>
      </c>
      <c r="P34" s="18">
        <v>0</v>
      </c>
      <c r="Q34" s="21">
        <f>SUM(M34:P34)</f>
        <v>1672000</v>
      </c>
      <c r="R34" s="22">
        <v>1567230</v>
      </c>
      <c r="S34" s="23"/>
      <c r="T34" s="23"/>
      <c r="U34" s="23"/>
      <c r="V34" s="23"/>
    </row>
    <row r="35" spans="1:22" s="67" customFormat="1" ht="17.45" customHeight="1">
      <c r="A35" s="14"/>
      <c r="B35" s="31" t="s">
        <v>213</v>
      </c>
      <c r="C35" s="15" t="s">
        <v>214</v>
      </c>
      <c r="D35" s="16">
        <f>SUM(F35+L35+Q35+R35)</f>
        <v>27753000</v>
      </c>
      <c r="E35" s="16">
        <f>F35+Q35+R35+K35</f>
        <v>25473000</v>
      </c>
      <c r="F35" s="16">
        <v>21600000</v>
      </c>
      <c r="G35" s="17">
        <f t="shared" si="10"/>
        <v>1800000</v>
      </c>
      <c r="H35" s="18">
        <v>2280000</v>
      </c>
      <c r="I35" s="18">
        <v>360000</v>
      </c>
      <c r="J35" s="25"/>
      <c r="K35" s="50">
        <f>SUM(I35:J35)</f>
        <v>360000</v>
      </c>
      <c r="L35" s="19">
        <f>SUM(H35:I35)</f>
        <v>2640000</v>
      </c>
      <c r="M35" s="20">
        <v>0</v>
      </c>
      <c r="N35" s="18">
        <v>0</v>
      </c>
      <c r="O35" s="18">
        <v>1800000</v>
      </c>
      <c r="P35" s="18">
        <v>0</v>
      </c>
      <c r="Q35" s="21">
        <f>SUM(M35:P35)</f>
        <v>1800000</v>
      </c>
      <c r="R35" s="22">
        <v>1713000</v>
      </c>
      <c r="S35" s="23"/>
      <c r="T35" s="23"/>
      <c r="U35" s="23"/>
      <c r="V35" s="23"/>
    </row>
    <row r="36" spans="1:22" s="67" customFormat="1" ht="17.45" customHeight="1">
      <c r="A36" s="464" t="s">
        <v>215</v>
      </c>
      <c r="B36" s="465"/>
      <c r="C36" s="489"/>
      <c r="D36" s="118">
        <f>SUM(D37:D37)</f>
        <v>25553230</v>
      </c>
      <c r="E36" s="118">
        <f>SUM(E37:E37)</f>
        <v>23933230</v>
      </c>
      <c r="F36" s="118">
        <f>SUM(F37:F37)</f>
        <v>20214000</v>
      </c>
      <c r="G36" s="119">
        <f>SUM(G37:G37)</f>
        <v>1684500</v>
      </c>
      <c r="H36" s="120">
        <f>SUM(H37:H37)</f>
        <v>1620000</v>
      </c>
      <c r="I36" s="120">
        <v>480000</v>
      </c>
      <c r="J36" s="121"/>
      <c r="K36" s="122"/>
      <c r="L36" s="123">
        <f>SUM(H36:J36)</f>
        <v>2100000</v>
      </c>
      <c r="M36" s="124">
        <f>SUM(M37:M37)</f>
        <v>0</v>
      </c>
      <c r="N36" s="122">
        <f>SUM(N37:N37)</f>
        <v>0</v>
      </c>
      <c r="O36" s="120">
        <f>SUM(O37:O37)</f>
        <v>1672000</v>
      </c>
      <c r="P36" s="125">
        <f>SUM(P37:P37)</f>
        <v>0</v>
      </c>
      <c r="Q36" s="126">
        <f>SUM(M36:P36)</f>
        <v>1672000</v>
      </c>
      <c r="R36" s="127">
        <f>SUM(R37:R39)</f>
        <v>1567230</v>
      </c>
      <c r="S36" s="46"/>
      <c r="T36" s="23"/>
      <c r="U36" s="23"/>
      <c r="V36" s="23"/>
    </row>
    <row r="37" spans="1:22" s="67" customFormat="1" ht="17.25" customHeight="1">
      <c r="A37" s="14"/>
      <c r="B37" s="31" t="s">
        <v>216</v>
      </c>
      <c r="C37" s="15" t="s">
        <v>189</v>
      </c>
      <c r="D37" s="16">
        <f>SUM(F37+L37+Q37+R37)</f>
        <v>25553230</v>
      </c>
      <c r="E37" s="16">
        <f>F37+Q37+R37+K37</f>
        <v>23933230</v>
      </c>
      <c r="F37" s="128">
        <v>20214000</v>
      </c>
      <c r="G37" s="17">
        <f t="shared" si="10"/>
        <v>1684500</v>
      </c>
      <c r="H37" s="129">
        <v>1620000</v>
      </c>
      <c r="I37" s="129">
        <v>480000</v>
      </c>
      <c r="J37" s="130"/>
      <c r="K37" s="131">
        <f>SUM(I37:J37)</f>
        <v>480000</v>
      </c>
      <c r="L37" s="19">
        <f>SUM(H37:I37)</f>
        <v>2100000</v>
      </c>
      <c r="M37" s="132"/>
      <c r="N37" s="129"/>
      <c r="O37" s="129">
        <v>1672000</v>
      </c>
      <c r="P37" s="18"/>
      <c r="Q37" s="21">
        <f>SUM(M37:P37)</f>
        <v>1672000</v>
      </c>
      <c r="R37" s="22">
        <v>1567230</v>
      </c>
      <c r="S37" s="23"/>
      <c r="T37" s="23"/>
      <c r="U37" s="23"/>
      <c r="V37" s="23"/>
    </row>
    <row r="38" spans="1:22" s="46" customFormat="1" ht="15" customHeight="1">
      <c r="A38" s="98" t="s">
        <v>217</v>
      </c>
      <c r="B38" s="117"/>
      <c r="C38" s="108"/>
      <c r="D38" s="109">
        <f>SUM(D39:D39)</f>
        <v>24420000</v>
      </c>
      <c r="E38" s="109"/>
      <c r="F38" s="109">
        <f>SUM(F39:F39)</f>
        <v>22800000</v>
      </c>
      <c r="G38" s="110">
        <f>SUM(G39:G39)</f>
        <v>1900000</v>
      </c>
      <c r="H38" s="111">
        <f>SUM(H39:H39)</f>
        <v>1620000</v>
      </c>
      <c r="I38" s="111">
        <f t="shared" ref="I38:Q38" si="13">SUM(I39:I39)</f>
        <v>0</v>
      </c>
      <c r="J38" s="112"/>
      <c r="K38" s="113"/>
      <c r="L38" s="19">
        <f t="shared" si="13"/>
        <v>1620000</v>
      </c>
      <c r="M38" s="114">
        <f t="shared" si="13"/>
        <v>0</v>
      </c>
      <c r="N38" s="111">
        <f t="shared" si="13"/>
        <v>0</v>
      </c>
      <c r="O38" s="111">
        <f t="shared" si="13"/>
        <v>0</v>
      </c>
      <c r="P38" s="111">
        <f t="shared" si="13"/>
        <v>0</v>
      </c>
      <c r="Q38" s="21">
        <f t="shared" si="13"/>
        <v>0</v>
      </c>
      <c r="R38" s="106">
        <v>0</v>
      </c>
      <c r="S38" s="91"/>
      <c r="T38" s="91"/>
      <c r="U38" s="91"/>
      <c r="V38" s="91"/>
    </row>
    <row r="39" spans="1:22" s="67" customFormat="1" ht="16.5" customHeight="1">
      <c r="A39" s="34"/>
      <c r="B39" s="35" t="s">
        <v>218</v>
      </c>
      <c r="C39" s="15" t="s">
        <v>342</v>
      </c>
      <c r="D39" s="16">
        <f>SUM(F39,L39,Q39)</f>
        <v>24420000</v>
      </c>
      <c r="E39" s="16"/>
      <c r="F39" s="16">
        <v>22800000</v>
      </c>
      <c r="G39" s="27">
        <f>F39/12</f>
        <v>1900000</v>
      </c>
      <c r="H39" s="18">
        <v>1620000</v>
      </c>
      <c r="I39" s="18">
        <v>0</v>
      </c>
      <c r="J39" s="25"/>
      <c r="K39" s="50"/>
      <c r="L39" s="19">
        <f>SUM(H39:I39)</f>
        <v>1620000</v>
      </c>
      <c r="M39" s="20">
        <v>0</v>
      </c>
      <c r="N39" s="18">
        <v>0</v>
      </c>
      <c r="O39" s="18">
        <v>0</v>
      </c>
      <c r="P39" s="18">
        <v>0</v>
      </c>
      <c r="Q39" s="21">
        <f>SUM(M39:P39)</f>
        <v>0</v>
      </c>
      <c r="R39" s="22">
        <v>0</v>
      </c>
      <c r="S39" s="23"/>
      <c r="T39" s="23"/>
      <c r="U39" s="23"/>
      <c r="V39" s="23"/>
    </row>
    <row r="40" spans="1:22" s="46" customFormat="1" ht="15" customHeight="1">
      <c r="A40" s="478" t="s">
        <v>220</v>
      </c>
      <c r="B40" s="479"/>
      <c r="C40" s="108"/>
      <c r="D40" s="109">
        <f t="shared" ref="D40:R40" si="14">SUM(D41:D41)</f>
        <v>12000000</v>
      </c>
      <c r="E40" s="109"/>
      <c r="F40" s="109">
        <f t="shared" si="14"/>
        <v>12000000</v>
      </c>
      <c r="G40" s="116">
        <f t="shared" si="14"/>
        <v>1000000</v>
      </c>
      <c r="H40" s="111">
        <f t="shared" si="14"/>
        <v>0</v>
      </c>
      <c r="I40" s="111">
        <f t="shared" si="14"/>
        <v>0</v>
      </c>
      <c r="J40" s="113">
        <f t="shared" si="14"/>
        <v>0</v>
      </c>
      <c r="K40" s="113"/>
      <c r="L40" s="42">
        <f t="shared" si="14"/>
        <v>0</v>
      </c>
      <c r="M40" s="110">
        <f t="shared" si="14"/>
        <v>0</v>
      </c>
      <c r="N40" s="111">
        <f t="shared" si="14"/>
        <v>0</v>
      </c>
      <c r="O40" s="111">
        <f t="shared" si="14"/>
        <v>0</v>
      </c>
      <c r="P40" s="111">
        <f t="shared" si="14"/>
        <v>0</v>
      </c>
      <c r="Q40" s="43">
        <f t="shared" si="14"/>
        <v>0</v>
      </c>
      <c r="R40" s="133">
        <f t="shared" si="14"/>
        <v>0</v>
      </c>
      <c r="S40" s="91"/>
      <c r="T40" s="91"/>
      <c r="U40" s="91"/>
      <c r="V40" s="91"/>
    </row>
    <row r="41" spans="1:22" s="67" customFormat="1" ht="16.5" customHeight="1">
      <c r="A41" s="34"/>
      <c r="B41" s="35" t="s">
        <v>220</v>
      </c>
      <c r="C41" s="26" t="s">
        <v>202</v>
      </c>
      <c r="D41" s="32">
        <v>12000000</v>
      </c>
      <c r="E41" s="32"/>
      <c r="F41" s="32">
        <v>12000000</v>
      </c>
      <c r="G41" s="27">
        <f>F41/12</f>
        <v>1000000</v>
      </c>
      <c r="H41" s="28">
        <v>0</v>
      </c>
      <c r="I41" s="28">
        <v>0</v>
      </c>
      <c r="J41" s="29"/>
      <c r="K41" s="51"/>
      <c r="L41" s="36">
        <f>SUM(H41:I41)</f>
        <v>0</v>
      </c>
      <c r="M41" s="33">
        <v>0</v>
      </c>
      <c r="N41" s="28">
        <v>0</v>
      </c>
      <c r="O41" s="28">
        <v>0</v>
      </c>
      <c r="P41" s="28">
        <v>0</v>
      </c>
      <c r="Q41" s="37">
        <f>SUM(M41:P41)</f>
        <v>0</v>
      </c>
      <c r="R41" s="38">
        <v>0</v>
      </c>
      <c r="S41" s="23"/>
      <c r="T41" s="23"/>
      <c r="U41" s="23"/>
      <c r="V41" s="23"/>
    </row>
    <row r="42" spans="1:22" s="67" customFormat="1" ht="16.5" customHeight="1">
      <c r="A42" s="478" t="s">
        <v>221</v>
      </c>
      <c r="B42" s="479"/>
      <c r="C42" s="15"/>
      <c r="D42" s="109">
        <f>SUM(D43:D44)</f>
        <v>1080000</v>
      </c>
      <c r="E42" s="109"/>
      <c r="F42" s="109">
        <f t="shared" ref="F42:R42" si="15">SUM(F43:F44)</f>
        <v>1080000</v>
      </c>
      <c r="G42" s="114">
        <f t="shared" si="15"/>
        <v>90000</v>
      </c>
      <c r="H42" s="111">
        <f t="shared" si="15"/>
        <v>0</v>
      </c>
      <c r="I42" s="111">
        <f t="shared" si="15"/>
        <v>0</v>
      </c>
      <c r="J42" s="43">
        <f t="shared" si="15"/>
        <v>0</v>
      </c>
      <c r="K42" s="113"/>
      <c r="L42" s="42">
        <f t="shared" si="15"/>
        <v>0</v>
      </c>
      <c r="M42" s="110">
        <f t="shared" si="15"/>
        <v>0</v>
      </c>
      <c r="N42" s="111">
        <f t="shared" si="15"/>
        <v>0</v>
      </c>
      <c r="O42" s="111">
        <f t="shared" si="15"/>
        <v>0</v>
      </c>
      <c r="P42" s="111">
        <f t="shared" si="15"/>
        <v>0</v>
      </c>
      <c r="Q42" s="43">
        <f t="shared" si="15"/>
        <v>0</v>
      </c>
      <c r="R42" s="133">
        <f t="shared" si="15"/>
        <v>0</v>
      </c>
      <c r="S42" s="23"/>
      <c r="T42" s="23"/>
      <c r="U42" s="23"/>
      <c r="V42" s="23"/>
    </row>
    <row r="43" spans="1:22" s="67" customFormat="1" ht="16.5" customHeight="1">
      <c r="A43" s="39"/>
      <c r="B43" s="40" t="s">
        <v>222</v>
      </c>
      <c r="C43" s="15"/>
      <c r="D43" s="16">
        <v>720000</v>
      </c>
      <c r="E43" s="32"/>
      <c r="F43" s="32">
        <v>720000</v>
      </c>
      <c r="G43" s="20">
        <f>F43/12</f>
        <v>60000</v>
      </c>
      <c r="H43" s="18"/>
      <c r="I43" s="18"/>
      <c r="J43" s="41"/>
      <c r="K43" s="50"/>
      <c r="L43" s="42"/>
      <c r="M43" s="17"/>
      <c r="N43" s="18"/>
      <c r="O43" s="18"/>
      <c r="P43" s="18"/>
      <c r="Q43" s="43"/>
      <c r="R43" s="44"/>
      <c r="S43" s="23"/>
      <c r="T43" s="23"/>
      <c r="U43" s="23"/>
      <c r="V43" s="23"/>
    </row>
    <row r="44" spans="1:22" s="67" customFormat="1" ht="16.5" customHeight="1">
      <c r="A44" s="14"/>
      <c r="B44" s="31" t="s">
        <v>220</v>
      </c>
      <c r="C44" s="15"/>
      <c r="D44" s="16">
        <v>360000</v>
      </c>
      <c r="E44" s="16"/>
      <c r="F44" s="16">
        <v>360000</v>
      </c>
      <c r="G44" s="20">
        <f>F44/12</f>
        <v>30000</v>
      </c>
      <c r="H44" s="18"/>
      <c r="I44" s="18"/>
      <c r="J44" s="41"/>
      <c r="K44" s="50"/>
      <c r="L44" s="42"/>
      <c r="M44" s="17"/>
      <c r="N44" s="18"/>
      <c r="O44" s="18"/>
      <c r="P44" s="18"/>
      <c r="Q44" s="43"/>
      <c r="R44" s="44"/>
      <c r="S44" s="23"/>
      <c r="T44" s="23"/>
      <c r="U44" s="23"/>
      <c r="V44" s="23"/>
    </row>
    <row r="45" spans="1:22" s="46" customFormat="1" ht="17.45" customHeight="1" thickBot="1">
      <c r="A45" s="480" t="s">
        <v>223</v>
      </c>
      <c r="B45" s="481"/>
      <c r="C45" s="481"/>
      <c r="D45" s="134">
        <f>SUM(D4,D22,D24,D28,D30,D33,D36,D38,D40,D42)</f>
        <v>804892280</v>
      </c>
      <c r="E45" s="134"/>
      <c r="F45" s="134">
        <f>SUM(F4,F22,F24,F28,F30,F33,F36,F38,F40,F42)</f>
        <v>482710360</v>
      </c>
      <c r="G45" s="135">
        <f>SUM(G4,G22,G24,G28,G30,G33,G36,G38,G40,G42)</f>
        <v>42304363.333333328</v>
      </c>
      <c r="H45" s="136">
        <f>SUM(H4,H22,H24,H28,H30,H33,H36,H38,H40,H42)</f>
        <v>43995000</v>
      </c>
      <c r="I45" s="136">
        <f t="shared" ref="I45:R45" si="16">SUM(I4,I22,I24,I28,I30,I33,I36,I38,I40,I42)</f>
        <v>46740000</v>
      </c>
      <c r="J45" s="137">
        <f t="shared" si="16"/>
        <v>19170000</v>
      </c>
      <c r="K45" s="138"/>
      <c r="L45" s="134">
        <f t="shared" si="16"/>
        <v>109905000</v>
      </c>
      <c r="M45" s="135">
        <f t="shared" si="16"/>
        <v>103733000</v>
      </c>
      <c r="N45" s="136">
        <f t="shared" si="16"/>
        <v>37180750</v>
      </c>
      <c r="O45" s="136">
        <f t="shared" si="16"/>
        <v>30293250</v>
      </c>
      <c r="P45" s="136">
        <f t="shared" si="16"/>
        <v>13475990</v>
      </c>
      <c r="Q45" s="139">
        <f t="shared" si="16"/>
        <v>184682990</v>
      </c>
      <c r="R45" s="138">
        <f t="shared" si="16"/>
        <v>27593930</v>
      </c>
      <c r="S45" s="91"/>
      <c r="T45" s="91"/>
      <c r="U45" s="91"/>
      <c r="V45" s="91"/>
    </row>
    <row r="46" spans="1:22" s="67" customFormat="1" ht="20.100000000000001" customHeight="1">
      <c r="A46" s="23"/>
      <c r="B46" s="23"/>
      <c r="C46" s="14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s="67" customFormat="1" ht="20.100000000000001" customHeight="1">
      <c r="C47" s="45"/>
    </row>
    <row r="48" spans="1:22" s="67" customFormat="1" ht="20.100000000000001" customHeight="1">
      <c r="C48" s="45"/>
    </row>
    <row r="49" spans="3:3" s="67" customFormat="1" ht="20.100000000000001" customHeight="1">
      <c r="C49" s="45"/>
    </row>
    <row r="50" spans="3:3" s="67" customFormat="1" ht="20.100000000000001" customHeight="1">
      <c r="C50" s="45"/>
    </row>
    <row r="51" spans="3:3" s="67" customFormat="1" ht="20.100000000000001" customHeight="1">
      <c r="C51" s="45"/>
    </row>
    <row r="52" spans="3:3" s="67" customFormat="1" ht="20.100000000000001" customHeight="1">
      <c r="C52" s="45"/>
    </row>
    <row r="53" spans="3:3" s="67" customFormat="1" ht="20.100000000000001" customHeight="1">
      <c r="C53" s="45"/>
    </row>
    <row r="54" spans="3:3" s="67" customFormat="1" ht="20.100000000000001" customHeight="1">
      <c r="C54" s="45"/>
    </row>
    <row r="55" spans="3:3" s="67" customFormat="1" ht="20.100000000000001" customHeight="1">
      <c r="C55" s="45"/>
    </row>
    <row r="56" spans="3:3" s="67" customFormat="1" ht="20.100000000000001" customHeight="1">
      <c r="C56" s="45"/>
    </row>
    <row r="57" spans="3:3" s="67" customFormat="1" ht="20.100000000000001" customHeight="1">
      <c r="C57" s="45"/>
    </row>
    <row r="58" spans="3:3" s="67" customFormat="1" ht="20.100000000000001" customHeight="1">
      <c r="C58" s="45"/>
    </row>
    <row r="59" spans="3:3" s="67" customFormat="1" ht="20.100000000000001" customHeight="1">
      <c r="C59" s="45"/>
    </row>
    <row r="60" spans="3:3" s="67" customFormat="1" ht="20.100000000000001" customHeight="1">
      <c r="C60" s="45"/>
    </row>
    <row r="61" spans="3:3" s="67" customFormat="1" ht="20.100000000000001" customHeight="1">
      <c r="C61" s="45"/>
    </row>
    <row r="62" spans="3:3" s="67" customFormat="1" ht="20.100000000000001" customHeight="1">
      <c r="C62" s="45"/>
    </row>
    <row r="63" spans="3:3" s="67" customFormat="1" ht="20.100000000000001" customHeight="1">
      <c r="C63" s="45"/>
    </row>
    <row r="64" spans="3:3" s="67" customFormat="1" ht="20.100000000000001" customHeight="1">
      <c r="C64" s="45"/>
    </row>
    <row r="65" spans="3:3" s="67" customFormat="1" ht="20.100000000000001" customHeight="1">
      <c r="C65" s="45"/>
    </row>
    <row r="66" spans="3:3" s="67" customFormat="1" ht="20.100000000000001" customHeight="1">
      <c r="C66" s="45"/>
    </row>
    <row r="67" spans="3:3" s="67" customFormat="1" ht="20.100000000000001" customHeight="1">
      <c r="C67" s="45"/>
    </row>
    <row r="68" spans="3:3" s="67" customFormat="1" ht="20.100000000000001" customHeight="1">
      <c r="C68" s="45"/>
    </row>
    <row r="69" spans="3:3" s="67" customFormat="1" ht="20.100000000000001" customHeight="1">
      <c r="C69" s="45"/>
    </row>
    <row r="70" spans="3:3" s="67" customFormat="1" ht="20.100000000000001" customHeight="1">
      <c r="C70" s="45"/>
    </row>
    <row r="71" spans="3:3" s="67" customFormat="1" ht="20.100000000000001" customHeight="1">
      <c r="C71" s="45"/>
    </row>
    <row r="72" spans="3:3" s="67" customFormat="1" ht="20.100000000000001" customHeight="1">
      <c r="C72" s="45"/>
    </row>
    <row r="73" spans="3:3" s="67" customFormat="1" ht="20.100000000000001" customHeight="1">
      <c r="C73" s="45"/>
    </row>
    <row r="74" spans="3:3" s="67" customFormat="1" ht="20.100000000000001" customHeight="1">
      <c r="C74" s="45"/>
    </row>
    <row r="75" spans="3:3" s="67" customFormat="1" ht="20.100000000000001" customHeight="1">
      <c r="C75" s="45"/>
    </row>
    <row r="76" spans="3:3" s="67" customFormat="1" ht="20.100000000000001" customHeight="1">
      <c r="C76" s="45"/>
    </row>
    <row r="77" spans="3:3" s="67" customFormat="1" ht="20.100000000000001" customHeight="1">
      <c r="C77" s="45"/>
    </row>
    <row r="78" spans="3:3" s="67" customFormat="1" ht="20.100000000000001" customHeight="1">
      <c r="C78" s="45"/>
    </row>
    <row r="79" spans="3:3" s="67" customFormat="1" ht="20.100000000000001" customHeight="1">
      <c r="C79" s="45"/>
    </row>
    <row r="80" spans="3:3" s="67" customFormat="1" ht="20.100000000000001" customHeight="1">
      <c r="C80" s="45"/>
    </row>
    <row r="81" spans="2:3" s="67" customFormat="1" ht="20.100000000000001" customHeight="1">
      <c r="B81" s="67" t="s">
        <v>224</v>
      </c>
      <c r="C81" s="45"/>
    </row>
    <row r="82" spans="2:3" s="67" customFormat="1" ht="20.100000000000001" customHeight="1">
      <c r="C82" s="45"/>
    </row>
    <row r="83" spans="2:3" s="67" customFormat="1" ht="20.100000000000001" customHeight="1">
      <c r="C83" s="45"/>
    </row>
    <row r="84" spans="2:3" s="67" customFormat="1" ht="20.100000000000001" customHeight="1">
      <c r="C84" s="45"/>
    </row>
    <row r="85" spans="2:3" s="67" customFormat="1" ht="20.100000000000001" customHeight="1">
      <c r="C85" s="45"/>
    </row>
    <row r="86" spans="2:3" s="67" customFormat="1" ht="20.100000000000001" customHeight="1">
      <c r="C86" s="45"/>
    </row>
    <row r="87" spans="2:3" s="67" customFormat="1" ht="20.100000000000001" customHeight="1">
      <c r="C87" s="45"/>
    </row>
    <row r="88" spans="2:3" s="67" customFormat="1" ht="20.100000000000001" customHeight="1">
      <c r="C88" s="45"/>
    </row>
    <row r="89" spans="2:3" s="67" customFormat="1" ht="20.100000000000001" customHeight="1">
      <c r="C89" s="45"/>
    </row>
    <row r="90" spans="2:3" s="67" customFormat="1" ht="20.100000000000001" customHeight="1">
      <c r="C90" s="45"/>
    </row>
    <row r="91" spans="2:3" s="67" customFormat="1" ht="20.100000000000001" customHeight="1">
      <c r="C91" s="45"/>
    </row>
    <row r="92" spans="2:3" s="67" customFormat="1" ht="20.100000000000001" customHeight="1">
      <c r="C92" s="45"/>
    </row>
    <row r="93" spans="2:3" s="67" customFormat="1" ht="20.100000000000001" customHeight="1">
      <c r="C93" s="45"/>
    </row>
    <row r="94" spans="2:3" s="67" customFormat="1" ht="20.100000000000001" customHeight="1">
      <c r="C94" s="45"/>
    </row>
    <row r="95" spans="2:3" s="67" customFormat="1" ht="20.100000000000001" customHeight="1">
      <c r="C95" s="45"/>
    </row>
    <row r="96" spans="2:3" s="67" customFormat="1" ht="20.100000000000001" customHeight="1">
      <c r="C96" s="45"/>
    </row>
    <row r="97" spans="3:3" s="67" customFormat="1" ht="20.100000000000001" customHeight="1">
      <c r="C97" s="45"/>
    </row>
    <row r="98" spans="3:3" s="67" customFormat="1" ht="20.100000000000001" customHeight="1">
      <c r="C98" s="45"/>
    </row>
    <row r="99" spans="3:3" s="67" customFormat="1" ht="20.100000000000001" customHeight="1">
      <c r="C99" s="45"/>
    </row>
    <row r="100" spans="3:3" s="67" customFormat="1" ht="20.100000000000001" customHeight="1">
      <c r="C100" s="45"/>
    </row>
    <row r="101" spans="3:3" s="67" customFormat="1" ht="20.100000000000001" customHeight="1">
      <c r="C101" s="45"/>
    </row>
    <row r="102" spans="3:3" s="67" customFormat="1" ht="20.100000000000001" customHeight="1">
      <c r="C102" s="45"/>
    </row>
    <row r="103" spans="3:3" s="67" customFormat="1" ht="20.100000000000001" customHeight="1">
      <c r="C103" s="45"/>
    </row>
    <row r="104" spans="3:3" s="67" customFormat="1" ht="21.75" customHeight="1">
      <c r="C104" s="45"/>
    </row>
    <row r="105" spans="3:3" s="67" customFormat="1" ht="21.75" customHeight="1">
      <c r="C105" s="45"/>
    </row>
    <row r="106" spans="3:3" s="67" customFormat="1" ht="21.75" customHeight="1">
      <c r="C106" s="45"/>
    </row>
    <row r="107" spans="3:3" s="67" customFormat="1" ht="21.75" customHeight="1">
      <c r="C107" s="45"/>
    </row>
    <row r="108" spans="3:3" s="67" customFormat="1" ht="21.75" customHeight="1">
      <c r="C108" s="45"/>
    </row>
    <row r="109" spans="3:3" s="67" customFormat="1" ht="21.75" customHeight="1">
      <c r="C109" s="45"/>
    </row>
    <row r="110" spans="3:3" s="67" customFormat="1" ht="21.75" customHeight="1">
      <c r="C110" s="45"/>
    </row>
    <row r="111" spans="3:3" s="67" customFormat="1" ht="21.75" customHeight="1">
      <c r="C111" s="45"/>
    </row>
    <row r="112" spans="3:3" s="67" customFormat="1" ht="21.75" customHeight="1">
      <c r="C112" s="45"/>
    </row>
    <row r="113" spans="3:3" s="67" customFormat="1" ht="21.75" customHeight="1">
      <c r="C113" s="45"/>
    </row>
    <row r="114" spans="3:3" s="67" customFormat="1" ht="21.75" customHeight="1">
      <c r="C114" s="45"/>
    </row>
    <row r="115" spans="3:3" s="67" customFormat="1" ht="21.75" customHeight="1">
      <c r="C115" s="45"/>
    </row>
    <row r="116" spans="3:3" s="67" customFormat="1" ht="21.75" customHeight="1">
      <c r="C116" s="45"/>
    </row>
    <row r="117" spans="3:3" s="67" customFormat="1" ht="21.75" customHeight="1">
      <c r="C117" s="45"/>
    </row>
    <row r="118" spans="3:3" s="67" customFormat="1" ht="21.75" customHeight="1">
      <c r="C118" s="45"/>
    </row>
    <row r="119" spans="3:3" s="67" customFormat="1" ht="21.75" customHeight="1">
      <c r="C119" s="45"/>
    </row>
    <row r="120" spans="3:3" s="67" customFormat="1" ht="21.75" customHeight="1">
      <c r="C120" s="45"/>
    </row>
    <row r="121" spans="3:3" s="67" customFormat="1" ht="21.75" customHeight="1">
      <c r="C121" s="45"/>
    </row>
    <row r="122" spans="3:3" s="67" customFormat="1" ht="21.75" customHeight="1">
      <c r="C122" s="45"/>
    </row>
    <row r="123" spans="3:3" s="67" customFormat="1" ht="21.75" customHeight="1">
      <c r="C123" s="45"/>
    </row>
    <row r="124" spans="3:3" s="67" customFormat="1" ht="21.75" customHeight="1">
      <c r="C124" s="45"/>
    </row>
    <row r="125" spans="3:3" s="67" customFormat="1" ht="21.75" customHeight="1">
      <c r="C125" s="45"/>
    </row>
    <row r="126" spans="3:3" s="67" customFormat="1" ht="21.75" customHeight="1">
      <c r="C126" s="45"/>
    </row>
    <row r="127" spans="3:3" s="67" customFormat="1" ht="21.75" customHeight="1">
      <c r="C127" s="45"/>
    </row>
    <row r="128" spans="3:3" s="67" customFormat="1" ht="21.75" customHeight="1">
      <c r="C128" s="45"/>
    </row>
    <row r="129" spans="3:3" s="67" customFormat="1" ht="21.75" customHeight="1">
      <c r="C129" s="45"/>
    </row>
    <row r="130" spans="3:3" s="67" customFormat="1" ht="21.75" customHeight="1">
      <c r="C130" s="45"/>
    </row>
    <row r="131" spans="3:3" s="67" customFormat="1" ht="21.75" customHeight="1">
      <c r="C131" s="45"/>
    </row>
    <row r="132" spans="3:3" s="67" customFormat="1" ht="21.75" customHeight="1">
      <c r="C132" s="45"/>
    </row>
    <row r="133" spans="3:3" s="67" customFormat="1" ht="21.75" customHeight="1">
      <c r="C133" s="45"/>
    </row>
    <row r="134" spans="3:3" s="67" customFormat="1" ht="21.75" customHeight="1">
      <c r="C134" s="45"/>
    </row>
    <row r="135" spans="3:3" s="67" customFormat="1" ht="21.75" customHeight="1">
      <c r="C135" s="45"/>
    </row>
    <row r="136" spans="3:3" s="67" customFormat="1" ht="21.75" customHeight="1">
      <c r="C136" s="45"/>
    </row>
    <row r="137" spans="3:3" s="67" customFormat="1" ht="21.75" customHeight="1">
      <c r="C137" s="45"/>
    </row>
    <row r="138" spans="3:3" s="67" customFormat="1" ht="21.75" customHeight="1">
      <c r="C138" s="45"/>
    </row>
    <row r="139" spans="3:3" s="67" customFormat="1" ht="21.75" customHeight="1">
      <c r="C139" s="45"/>
    </row>
    <row r="140" spans="3:3" s="67" customFormat="1" ht="21.75" customHeight="1">
      <c r="C140" s="45"/>
    </row>
    <row r="141" spans="3:3" s="67" customFormat="1" ht="21.75" customHeight="1">
      <c r="C141" s="45"/>
    </row>
    <row r="142" spans="3:3" s="67" customFormat="1" ht="21.75" customHeight="1">
      <c r="C142" s="45"/>
    </row>
    <row r="143" spans="3:3" s="67" customFormat="1" ht="21.75" customHeight="1">
      <c r="C143" s="45"/>
    </row>
    <row r="144" spans="3:3" s="67" customFormat="1" ht="21.75" customHeight="1">
      <c r="C144" s="45"/>
    </row>
    <row r="145" spans="3:3" s="67" customFormat="1" ht="21.75" customHeight="1">
      <c r="C145" s="45"/>
    </row>
    <row r="146" spans="3:3" s="67" customFormat="1" ht="21.75" customHeight="1">
      <c r="C146" s="45"/>
    </row>
    <row r="147" spans="3:3" s="67" customFormat="1" ht="21.75" customHeight="1">
      <c r="C147" s="45"/>
    </row>
    <row r="148" spans="3:3" s="67" customFormat="1" ht="21.75" customHeight="1">
      <c r="C148" s="45"/>
    </row>
    <row r="149" spans="3:3" s="67" customFormat="1" ht="21.75" customHeight="1">
      <c r="C149" s="45"/>
    </row>
    <row r="150" spans="3:3" s="67" customFormat="1" ht="21.75" customHeight="1">
      <c r="C150" s="45"/>
    </row>
    <row r="151" spans="3:3" s="67" customFormat="1" ht="21.75" customHeight="1">
      <c r="C151" s="45"/>
    </row>
    <row r="152" spans="3:3" s="67" customFormat="1" ht="21.75" customHeight="1">
      <c r="C152" s="45"/>
    </row>
    <row r="153" spans="3:3" s="67" customFormat="1" ht="21.75" customHeight="1">
      <c r="C153" s="45"/>
    </row>
    <row r="154" spans="3:3" s="67" customFormat="1" ht="21.75" customHeight="1">
      <c r="C154" s="45"/>
    </row>
    <row r="155" spans="3:3" s="67" customFormat="1" ht="21.75" customHeight="1">
      <c r="C155" s="45"/>
    </row>
    <row r="156" spans="3:3" s="67" customFormat="1" ht="21.75" customHeight="1">
      <c r="C156" s="45"/>
    </row>
    <row r="157" spans="3:3" s="67" customFormat="1" ht="21.75" customHeight="1">
      <c r="C157" s="45"/>
    </row>
    <row r="158" spans="3:3" s="67" customFormat="1" ht="21.75" customHeight="1">
      <c r="C158" s="45"/>
    </row>
    <row r="159" spans="3:3" s="67" customFormat="1" ht="21.75" customHeight="1">
      <c r="C159" s="45"/>
    </row>
    <row r="160" spans="3:3" s="67" customFormat="1" ht="21.75" customHeight="1">
      <c r="C160" s="45"/>
    </row>
    <row r="161" spans="3:3" s="67" customFormat="1" ht="21.75" customHeight="1">
      <c r="C161" s="45"/>
    </row>
    <row r="162" spans="3:3" s="67" customFormat="1" ht="21.75" customHeight="1">
      <c r="C162" s="45"/>
    </row>
    <row r="163" spans="3:3" s="67" customFormat="1" ht="21.75" customHeight="1">
      <c r="C163" s="45"/>
    </row>
    <row r="164" spans="3:3" s="67" customFormat="1" ht="21.75" customHeight="1">
      <c r="C164" s="45"/>
    </row>
    <row r="165" spans="3:3" s="67" customFormat="1" ht="21.75" customHeight="1">
      <c r="C165" s="45"/>
    </row>
    <row r="166" spans="3:3" s="67" customFormat="1" ht="21.75" customHeight="1">
      <c r="C166" s="45"/>
    </row>
    <row r="167" spans="3:3" s="67" customFormat="1" ht="21.75" customHeight="1">
      <c r="C167" s="45"/>
    </row>
    <row r="168" spans="3:3" s="67" customFormat="1" ht="21.75" customHeight="1">
      <c r="C168" s="45"/>
    </row>
    <row r="169" spans="3:3" s="67" customFormat="1" ht="21.75" customHeight="1">
      <c r="C169" s="45"/>
    </row>
    <row r="170" spans="3:3" s="67" customFormat="1" ht="21.75" customHeight="1">
      <c r="C170" s="45"/>
    </row>
    <row r="171" spans="3:3" s="67" customFormat="1" ht="21.75" customHeight="1">
      <c r="C171" s="45"/>
    </row>
    <row r="172" spans="3:3" s="67" customFormat="1" ht="21.75" customHeight="1">
      <c r="C172" s="45"/>
    </row>
    <row r="173" spans="3:3" s="67" customFormat="1" ht="21.75" customHeight="1">
      <c r="C173" s="45"/>
    </row>
    <row r="174" spans="3:3" s="67" customFormat="1" ht="21.75" customHeight="1">
      <c r="C174" s="45"/>
    </row>
    <row r="175" spans="3:3" s="67" customFormat="1" ht="21.75" customHeight="1">
      <c r="C175" s="45"/>
    </row>
    <row r="176" spans="3:3" s="67" customFormat="1" ht="21.75" customHeight="1">
      <c r="C176" s="45"/>
    </row>
    <row r="177" spans="3:3" s="67" customFormat="1" ht="21.75" customHeight="1">
      <c r="C177" s="45"/>
    </row>
    <row r="178" spans="3:3" s="67" customFormat="1" ht="21.75" customHeight="1">
      <c r="C178" s="45"/>
    </row>
    <row r="179" spans="3:3" s="67" customFormat="1" ht="21.75" customHeight="1">
      <c r="C179" s="45"/>
    </row>
    <row r="180" spans="3:3" s="67" customFormat="1" ht="21.75" customHeight="1">
      <c r="C180" s="45"/>
    </row>
    <row r="181" spans="3:3" s="67" customFormat="1" ht="21.75" customHeight="1">
      <c r="C181" s="45"/>
    </row>
    <row r="182" spans="3:3" s="67" customFormat="1" ht="21.75" customHeight="1">
      <c r="C182" s="45"/>
    </row>
    <row r="183" spans="3:3" s="67" customFormat="1" ht="21.75" customHeight="1">
      <c r="C183" s="45"/>
    </row>
    <row r="184" spans="3:3" s="67" customFormat="1" ht="21.75" customHeight="1">
      <c r="C184" s="45"/>
    </row>
    <row r="185" spans="3:3" s="67" customFormat="1" ht="21.75" customHeight="1">
      <c r="C185" s="45"/>
    </row>
    <row r="186" spans="3:3" s="67" customFormat="1" ht="21.75" customHeight="1">
      <c r="C186" s="45"/>
    </row>
    <row r="187" spans="3:3" s="67" customFormat="1" ht="21.75" customHeight="1">
      <c r="C187" s="45"/>
    </row>
    <row r="188" spans="3:3" s="67" customFormat="1" ht="21.75" customHeight="1">
      <c r="C188" s="45"/>
    </row>
    <row r="189" spans="3:3" s="67" customFormat="1" ht="21.75" customHeight="1">
      <c r="C189" s="45"/>
    </row>
    <row r="190" spans="3:3" s="67" customFormat="1" ht="21.75" customHeight="1">
      <c r="C190" s="45"/>
    </row>
    <row r="191" spans="3:3" s="67" customFormat="1" ht="21.75" customHeight="1">
      <c r="C191" s="45"/>
    </row>
    <row r="192" spans="3:3" s="67" customFormat="1" ht="21.75" customHeight="1">
      <c r="C192" s="45"/>
    </row>
    <row r="193" spans="3:3" s="67" customFormat="1" ht="21.75" customHeight="1">
      <c r="C193" s="45"/>
    </row>
    <row r="194" spans="3:3" s="67" customFormat="1" ht="21.75" customHeight="1">
      <c r="C194" s="45"/>
    </row>
    <row r="195" spans="3:3" s="67" customFormat="1" ht="21.75" customHeight="1">
      <c r="C195" s="45"/>
    </row>
    <row r="196" spans="3:3" s="67" customFormat="1" ht="21.75" customHeight="1">
      <c r="C196" s="45"/>
    </row>
    <row r="197" spans="3:3" s="67" customFormat="1" ht="21.75" customHeight="1">
      <c r="C197" s="45"/>
    </row>
    <row r="198" spans="3:3" s="67" customFormat="1" ht="21.75" customHeight="1">
      <c r="C198" s="45"/>
    </row>
    <row r="199" spans="3:3" s="67" customFormat="1" ht="21.75" customHeight="1">
      <c r="C199" s="45"/>
    </row>
    <row r="200" spans="3:3" s="67" customFormat="1" ht="21.75" customHeight="1">
      <c r="C200" s="45"/>
    </row>
    <row r="201" spans="3:3" s="67" customFormat="1" ht="21.75" customHeight="1">
      <c r="C201" s="45"/>
    </row>
    <row r="202" spans="3:3" s="67" customFormat="1" ht="21.75" customHeight="1">
      <c r="C202" s="45"/>
    </row>
    <row r="203" spans="3:3" s="67" customFormat="1" ht="21.75" customHeight="1">
      <c r="C203" s="45"/>
    </row>
    <row r="204" spans="3:3" s="67" customFormat="1" ht="21.75" customHeight="1">
      <c r="C204" s="45"/>
    </row>
    <row r="205" spans="3:3" s="67" customFormat="1" ht="21.75" customHeight="1">
      <c r="C205" s="45"/>
    </row>
    <row r="206" spans="3:3" s="67" customFormat="1" ht="21.75" customHeight="1">
      <c r="C206" s="45"/>
    </row>
    <row r="207" spans="3:3" s="67" customFormat="1" ht="21.75" customHeight="1">
      <c r="C207" s="45"/>
    </row>
    <row r="208" spans="3:3" s="67" customFormat="1" ht="21.75" customHeight="1">
      <c r="C208" s="45"/>
    </row>
    <row r="209" spans="3:3" s="67" customFormat="1" ht="21.75" customHeight="1">
      <c r="C209" s="45"/>
    </row>
    <row r="210" spans="3:3" s="67" customFormat="1" ht="21.75" customHeight="1">
      <c r="C210" s="45"/>
    </row>
    <row r="211" spans="3:3" s="67" customFormat="1" ht="21.75" customHeight="1">
      <c r="C211" s="45"/>
    </row>
    <row r="212" spans="3:3" s="67" customFormat="1" ht="21.75" customHeight="1">
      <c r="C212" s="45"/>
    </row>
    <row r="213" spans="3:3" s="67" customFormat="1" ht="21.75" customHeight="1">
      <c r="C213" s="45"/>
    </row>
    <row r="214" spans="3:3" s="67" customFormat="1" ht="21.75" customHeight="1">
      <c r="C214" s="45"/>
    </row>
    <row r="215" spans="3:3" s="67" customFormat="1" ht="21.75" customHeight="1">
      <c r="C215" s="45"/>
    </row>
    <row r="216" spans="3:3" s="67" customFormat="1" ht="21.75" customHeight="1">
      <c r="C216" s="45"/>
    </row>
    <row r="217" spans="3:3" s="67" customFormat="1" ht="21.75" customHeight="1">
      <c r="C217" s="45"/>
    </row>
    <row r="218" spans="3:3" s="67" customFormat="1" ht="21.75" customHeight="1">
      <c r="C218" s="45"/>
    </row>
    <row r="219" spans="3:3" s="67" customFormat="1" ht="21.75" customHeight="1">
      <c r="C219" s="45"/>
    </row>
    <row r="220" spans="3:3" s="67" customFormat="1" ht="21.75" customHeight="1">
      <c r="C220" s="45"/>
    </row>
    <row r="221" spans="3:3" s="67" customFormat="1" ht="21.75" customHeight="1">
      <c r="C221" s="45"/>
    </row>
    <row r="222" spans="3:3" s="67" customFormat="1" ht="21.75" customHeight="1">
      <c r="C222" s="45"/>
    </row>
    <row r="223" spans="3:3" s="67" customFormat="1" ht="21.75" customHeight="1">
      <c r="C223" s="45"/>
    </row>
    <row r="224" spans="3:3" s="67" customFormat="1" ht="21.75" customHeight="1">
      <c r="C224" s="45"/>
    </row>
    <row r="225" spans="3:3" s="67" customFormat="1" ht="21.75" customHeight="1">
      <c r="C225" s="45"/>
    </row>
    <row r="226" spans="3:3" s="67" customFormat="1" ht="21.75" customHeight="1">
      <c r="C226" s="45"/>
    </row>
    <row r="227" spans="3:3" s="67" customFormat="1" ht="21.75" customHeight="1">
      <c r="C227" s="45"/>
    </row>
    <row r="228" spans="3:3" s="67" customFormat="1" ht="21.75" customHeight="1">
      <c r="C228" s="45"/>
    </row>
    <row r="229" spans="3:3" s="67" customFormat="1" ht="21.75" customHeight="1">
      <c r="C229" s="45"/>
    </row>
    <row r="230" spans="3:3" s="67" customFormat="1" ht="21.75" customHeight="1">
      <c r="C230" s="45"/>
    </row>
    <row r="231" spans="3:3" s="67" customFormat="1" ht="21.75" customHeight="1">
      <c r="C231" s="45"/>
    </row>
    <row r="232" spans="3:3" s="67" customFormat="1" ht="21.75" customHeight="1">
      <c r="C232" s="45"/>
    </row>
    <row r="233" spans="3:3" s="67" customFormat="1" ht="21.75" customHeight="1">
      <c r="C233" s="45"/>
    </row>
    <row r="234" spans="3:3" s="67" customFormat="1" ht="21.75" customHeight="1">
      <c r="C234" s="45"/>
    </row>
    <row r="235" spans="3:3" s="67" customFormat="1" ht="21.75" customHeight="1">
      <c r="C235" s="45"/>
    </row>
    <row r="236" spans="3:3" s="67" customFormat="1" ht="21.75" customHeight="1">
      <c r="C236" s="45"/>
    </row>
    <row r="237" spans="3:3" s="67" customFormat="1" ht="21.75" customHeight="1">
      <c r="C237" s="45"/>
    </row>
    <row r="238" spans="3:3" s="67" customFormat="1" ht="21.75" customHeight="1">
      <c r="C238" s="45"/>
    </row>
    <row r="239" spans="3:3" s="67" customFormat="1" ht="21.75" customHeight="1">
      <c r="C239" s="45"/>
    </row>
    <row r="240" spans="3:3" s="67" customFormat="1" ht="21.75" customHeight="1">
      <c r="C240" s="45"/>
    </row>
    <row r="241" spans="3:3" s="67" customFormat="1" ht="21.75" customHeight="1">
      <c r="C241" s="45"/>
    </row>
    <row r="242" spans="3:3" s="67" customFormat="1" ht="21.75" customHeight="1">
      <c r="C242" s="45"/>
    </row>
    <row r="243" spans="3:3" s="67" customFormat="1" ht="21.75" customHeight="1">
      <c r="C243" s="45"/>
    </row>
    <row r="244" spans="3:3" s="67" customFormat="1" ht="21.75" customHeight="1">
      <c r="C244" s="45"/>
    </row>
    <row r="245" spans="3:3" s="67" customFormat="1" ht="21.75" customHeight="1">
      <c r="C245" s="45"/>
    </row>
    <row r="246" spans="3:3" s="67" customFormat="1" ht="21.75" customHeight="1">
      <c r="C246" s="45"/>
    </row>
    <row r="247" spans="3:3" s="67" customFormat="1" ht="21.75" customHeight="1">
      <c r="C247" s="45"/>
    </row>
    <row r="248" spans="3:3" s="67" customFormat="1" ht="21.75" customHeight="1">
      <c r="C248" s="45"/>
    </row>
    <row r="249" spans="3:3" s="67" customFormat="1" ht="21.75" customHeight="1">
      <c r="C249" s="45"/>
    </row>
    <row r="250" spans="3:3" s="67" customFormat="1" ht="21.75" customHeight="1">
      <c r="C250" s="45"/>
    </row>
    <row r="251" spans="3:3" s="67" customFormat="1" ht="21.75" customHeight="1">
      <c r="C251" s="45"/>
    </row>
    <row r="252" spans="3:3" s="67" customFormat="1" ht="21.75" customHeight="1">
      <c r="C252" s="45"/>
    </row>
    <row r="253" spans="3:3" s="67" customFormat="1" ht="21.75" customHeight="1">
      <c r="C253" s="45"/>
    </row>
    <row r="254" spans="3:3" s="67" customFormat="1" ht="21.75" customHeight="1">
      <c r="C254" s="45"/>
    </row>
    <row r="255" spans="3:3" s="67" customFormat="1" ht="21.75" customHeight="1">
      <c r="C255" s="45"/>
    </row>
    <row r="256" spans="3:3" s="67" customFormat="1" ht="21.75" customHeight="1">
      <c r="C256" s="45"/>
    </row>
    <row r="257" spans="3:3" s="67" customFormat="1" ht="21.75" customHeight="1">
      <c r="C257" s="45"/>
    </row>
    <row r="258" spans="3:3" s="67" customFormat="1" ht="21.75" customHeight="1">
      <c r="C258" s="45"/>
    </row>
    <row r="259" spans="3:3" s="67" customFormat="1" ht="21.75" customHeight="1">
      <c r="C259" s="45"/>
    </row>
    <row r="260" spans="3:3" s="67" customFormat="1" ht="21.75" customHeight="1">
      <c r="C260" s="45"/>
    </row>
    <row r="261" spans="3:3" s="67" customFormat="1" ht="21.75" customHeight="1">
      <c r="C261" s="45"/>
    </row>
    <row r="262" spans="3:3" s="67" customFormat="1" ht="21.75" customHeight="1">
      <c r="C262" s="45"/>
    </row>
    <row r="263" spans="3:3" s="67" customFormat="1" ht="21.75" customHeight="1">
      <c r="C263" s="45"/>
    </row>
    <row r="264" spans="3:3" s="67" customFormat="1" ht="21.75" customHeight="1">
      <c r="C264" s="45"/>
    </row>
    <row r="265" spans="3:3" s="67" customFormat="1" ht="21.75" customHeight="1">
      <c r="C265" s="45"/>
    </row>
    <row r="266" spans="3:3" s="67" customFormat="1" ht="21.75" customHeight="1">
      <c r="C266" s="45"/>
    </row>
    <row r="267" spans="3:3" s="67" customFormat="1" ht="21.75" customHeight="1">
      <c r="C267" s="45"/>
    </row>
    <row r="268" spans="3:3" s="67" customFormat="1" ht="21.75" customHeight="1">
      <c r="C268" s="45"/>
    </row>
    <row r="269" spans="3:3" s="67" customFormat="1" ht="21.75" customHeight="1">
      <c r="C269" s="45"/>
    </row>
    <row r="270" spans="3:3" s="67" customFormat="1" ht="21.75" customHeight="1">
      <c r="C270" s="45"/>
    </row>
    <row r="271" spans="3:3" s="67" customFormat="1" ht="21.75" customHeight="1">
      <c r="C271" s="45"/>
    </row>
    <row r="272" spans="3:3" s="67" customFormat="1" ht="21.75" customHeight="1">
      <c r="C272" s="45"/>
    </row>
    <row r="273" spans="3:3" s="67" customFormat="1" ht="21.75" customHeight="1">
      <c r="C273" s="45"/>
    </row>
    <row r="274" spans="3:3" s="67" customFormat="1" ht="21.75" customHeight="1">
      <c r="C274" s="45"/>
    </row>
    <row r="275" spans="3:3" s="67" customFormat="1" ht="21.75" customHeight="1">
      <c r="C275" s="45"/>
    </row>
    <row r="276" spans="3:3" s="67" customFormat="1" ht="21.75" customHeight="1">
      <c r="C276" s="45"/>
    </row>
    <row r="277" spans="3:3" s="67" customFormat="1" ht="21.75" customHeight="1">
      <c r="C277" s="45"/>
    </row>
    <row r="278" spans="3:3" s="67" customFormat="1" ht="21.75" customHeight="1">
      <c r="C278" s="45"/>
    </row>
    <row r="279" spans="3:3" s="67" customFormat="1" ht="21.75" customHeight="1">
      <c r="C279" s="45"/>
    </row>
    <row r="280" spans="3:3" s="67" customFormat="1" ht="21.75" customHeight="1">
      <c r="C280" s="45"/>
    </row>
    <row r="281" spans="3:3" s="67" customFormat="1" ht="21.75" customHeight="1">
      <c r="C281" s="45"/>
    </row>
    <row r="282" spans="3:3" s="67" customFormat="1" ht="21.75" customHeight="1">
      <c r="C282" s="45"/>
    </row>
    <row r="283" spans="3:3" s="67" customFormat="1" ht="21.75" customHeight="1">
      <c r="C283" s="45"/>
    </row>
    <row r="284" spans="3:3" s="67" customFormat="1" ht="21.75" customHeight="1">
      <c r="C284" s="45"/>
    </row>
    <row r="285" spans="3:3" s="67" customFormat="1" ht="21.75" customHeight="1">
      <c r="C285" s="45"/>
    </row>
    <row r="286" spans="3:3" s="67" customFormat="1" ht="21.75" customHeight="1">
      <c r="C286" s="45"/>
    </row>
    <row r="287" spans="3:3" s="67" customFormat="1" ht="21.75" customHeight="1">
      <c r="C287" s="45"/>
    </row>
    <row r="288" spans="3:3" s="67" customFormat="1" ht="21.75" customHeight="1">
      <c r="C288" s="45"/>
    </row>
    <row r="289" spans="3:3" s="67" customFormat="1" ht="21.75" customHeight="1">
      <c r="C289" s="45"/>
    </row>
    <row r="290" spans="3:3" s="67" customFormat="1" ht="21.75" customHeight="1">
      <c r="C290" s="45"/>
    </row>
    <row r="291" spans="3:3" s="67" customFormat="1" ht="21.75" customHeight="1">
      <c r="C291" s="45"/>
    </row>
    <row r="292" spans="3:3" s="67" customFormat="1" ht="21.75" customHeight="1">
      <c r="C292" s="45"/>
    </row>
    <row r="293" spans="3:3" s="67" customFormat="1" ht="21.75" customHeight="1">
      <c r="C293" s="45"/>
    </row>
    <row r="294" spans="3:3" s="67" customFormat="1" ht="21.75" customHeight="1">
      <c r="C294" s="45"/>
    </row>
    <row r="295" spans="3:3" s="67" customFormat="1" ht="21.75" customHeight="1">
      <c r="C295" s="45"/>
    </row>
    <row r="296" spans="3:3" s="67" customFormat="1" ht="21.75" customHeight="1">
      <c r="C296" s="45"/>
    </row>
    <row r="297" spans="3:3" s="67" customFormat="1" ht="21.75" customHeight="1">
      <c r="C297" s="45"/>
    </row>
    <row r="298" spans="3:3" s="67" customFormat="1" ht="21.75" customHeight="1">
      <c r="C298" s="45"/>
    </row>
    <row r="299" spans="3:3" s="67" customFormat="1" ht="21.75" customHeight="1">
      <c r="C299" s="45"/>
    </row>
    <row r="300" spans="3:3" s="67" customFormat="1" ht="21.75" customHeight="1">
      <c r="C300" s="45"/>
    </row>
    <row r="301" spans="3:3" s="67" customFormat="1" ht="21.75" customHeight="1">
      <c r="C301" s="45"/>
    </row>
    <row r="302" spans="3:3" s="67" customFormat="1" ht="21.75" customHeight="1">
      <c r="C302" s="45"/>
    </row>
    <row r="303" spans="3:3" s="67" customFormat="1" ht="21.75" customHeight="1">
      <c r="C303" s="45"/>
    </row>
    <row r="304" spans="3:3" s="67" customFormat="1" ht="21.75" customHeight="1">
      <c r="C304" s="45"/>
    </row>
    <row r="305" spans="3:3" s="67" customFormat="1" ht="21.75" customHeight="1">
      <c r="C305" s="45"/>
    </row>
    <row r="306" spans="3:3" s="67" customFormat="1" ht="21.75" customHeight="1">
      <c r="C306" s="45"/>
    </row>
    <row r="307" spans="3:3" s="67" customFormat="1" ht="21.75" customHeight="1">
      <c r="C307" s="45"/>
    </row>
    <row r="308" spans="3:3" s="67" customFormat="1" ht="21.75" customHeight="1">
      <c r="C308" s="45"/>
    </row>
    <row r="309" spans="3:3" s="67" customFormat="1" ht="21.75" customHeight="1">
      <c r="C309" s="45"/>
    </row>
    <row r="310" spans="3:3" s="67" customFormat="1" ht="21.75" customHeight="1">
      <c r="C310" s="45"/>
    </row>
    <row r="311" spans="3:3" s="67" customFormat="1" ht="21.75" customHeight="1">
      <c r="C311" s="45"/>
    </row>
    <row r="312" spans="3:3" s="67" customFormat="1" ht="21.75" customHeight="1">
      <c r="C312" s="45"/>
    </row>
    <row r="313" spans="3:3" s="67" customFormat="1" ht="21.75" customHeight="1">
      <c r="C313" s="45"/>
    </row>
    <row r="314" spans="3:3" s="67" customFormat="1" ht="21.75" customHeight="1">
      <c r="C314" s="45"/>
    </row>
    <row r="315" spans="3:3" s="67" customFormat="1" ht="21.75" customHeight="1">
      <c r="C315" s="45"/>
    </row>
    <row r="316" spans="3:3" s="67" customFormat="1" ht="21.75" customHeight="1">
      <c r="C316" s="45"/>
    </row>
    <row r="317" spans="3:3" s="67" customFormat="1" ht="21.75" customHeight="1">
      <c r="C317" s="45"/>
    </row>
    <row r="318" spans="3:3" s="67" customFormat="1" ht="21.75" customHeight="1">
      <c r="C318" s="45"/>
    </row>
    <row r="319" spans="3:3" s="67" customFormat="1" ht="21.75" customHeight="1">
      <c r="C319" s="45"/>
    </row>
    <row r="320" spans="3:3" s="67" customFormat="1" ht="21.75" customHeight="1">
      <c r="C320" s="45"/>
    </row>
    <row r="321" spans="3:3" s="67" customFormat="1" ht="21.75" customHeight="1">
      <c r="C321" s="45"/>
    </row>
    <row r="322" spans="3:3" s="67" customFormat="1" ht="21.75" customHeight="1">
      <c r="C322" s="45"/>
    </row>
    <row r="323" spans="3:3" s="67" customFormat="1" ht="21.75" customHeight="1">
      <c r="C323" s="45"/>
    </row>
    <row r="324" spans="3:3" s="67" customFormat="1" ht="21.75" customHeight="1">
      <c r="C324" s="45"/>
    </row>
    <row r="325" spans="3:3" s="67" customFormat="1" ht="21.75" customHeight="1">
      <c r="C325" s="45"/>
    </row>
    <row r="326" spans="3:3" s="67" customFormat="1" ht="21.75" customHeight="1">
      <c r="C326" s="45"/>
    </row>
    <row r="327" spans="3:3" s="67" customFormat="1" ht="21.75" customHeight="1">
      <c r="C327" s="45"/>
    </row>
    <row r="328" spans="3:3" s="67" customFormat="1" ht="21.75" customHeight="1">
      <c r="C328" s="45"/>
    </row>
    <row r="329" spans="3:3" s="67" customFormat="1" ht="21.75" customHeight="1">
      <c r="C329" s="45"/>
    </row>
    <row r="330" spans="3:3" s="67" customFormat="1" ht="21.75" customHeight="1">
      <c r="C330" s="45"/>
    </row>
    <row r="331" spans="3:3" s="67" customFormat="1" ht="21.75" customHeight="1">
      <c r="C331" s="45"/>
    </row>
    <row r="332" spans="3:3" s="67" customFormat="1" ht="21.75" customHeight="1">
      <c r="C332" s="45"/>
    </row>
    <row r="333" spans="3:3" s="67" customFormat="1" ht="21.75" customHeight="1">
      <c r="C333" s="45"/>
    </row>
    <row r="334" spans="3:3" s="67" customFormat="1" ht="21.75" customHeight="1">
      <c r="C334" s="45"/>
    </row>
    <row r="335" spans="3:3" s="67" customFormat="1" ht="21.75" customHeight="1">
      <c r="C335" s="45"/>
    </row>
    <row r="336" spans="3:3" s="67" customFormat="1" ht="21.75" customHeight="1">
      <c r="C336" s="45"/>
    </row>
    <row r="337" spans="3:3" s="67" customFormat="1" ht="21.75" customHeight="1">
      <c r="C337" s="45"/>
    </row>
    <row r="338" spans="3:3" s="67" customFormat="1" ht="21.75" customHeight="1">
      <c r="C338" s="45"/>
    </row>
    <row r="339" spans="3:3" s="67" customFormat="1" ht="21.75" customHeight="1">
      <c r="C339" s="45"/>
    </row>
    <row r="340" spans="3:3" s="67" customFormat="1" ht="21.75" customHeight="1">
      <c r="C340" s="45"/>
    </row>
    <row r="341" spans="3:3" s="67" customFormat="1" ht="21.75" customHeight="1">
      <c r="C341" s="45"/>
    </row>
    <row r="342" spans="3:3" s="67" customFormat="1" ht="21.75" customHeight="1">
      <c r="C342" s="45"/>
    </row>
    <row r="343" spans="3:3" s="67" customFormat="1" ht="21.75" customHeight="1">
      <c r="C343" s="45"/>
    </row>
    <row r="344" spans="3:3" s="67" customFormat="1" ht="21.75" customHeight="1">
      <c r="C344" s="45"/>
    </row>
    <row r="345" spans="3:3" s="67" customFormat="1" ht="21.75" customHeight="1">
      <c r="C345" s="45"/>
    </row>
    <row r="346" spans="3:3" s="67" customFormat="1" ht="21.75" customHeight="1">
      <c r="C346" s="45"/>
    </row>
    <row r="347" spans="3:3" s="67" customFormat="1" ht="21.75" customHeight="1">
      <c r="C347" s="45"/>
    </row>
    <row r="348" spans="3:3" s="67" customFormat="1" ht="21.75" customHeight="1">
      <c r="C348" s="45"/>
    </row>
    <row r="349" spans="3:3" s="67" customFormat="1" ht="21.75" customHeight="1">
      <c r="C349" s="45"/>
    </row>
    <row r="350" spans="3:3" s="67" customFormat="1" ht="21.75" customHeight="1">
      <c r="C350" s="45"/>
    </row>
    <row r="351" spans="3:3" s="67" customFormat="1" ht="21.75" customHeight="1">
      <c r="C351" s="45"/>
    </row>
    <row r="352" spans="3:3" s="67" customFormat="1" ht="21.75" customHeight="1">
      <c r="C352" s="45"/>
    </row>
    <row r="353" spans="3:3" s="67" customFormat="1" ht="21.75" customHeight="1">
      <c r="C353" s="45"/>
    </row>
    <row r="354" spans="3:3" s="67" customFormat="1" ht="21.75" customHeight="1">
      <c r="C354" s="45"/>
    </row>
    <row r="355" spans="3:3" s="67" customFormat="1" ht="21.75" customHeight="1">
      <c r="C355" s="45"/>
    </row>
    <row r="356" spans="3:3" s="67" customFormat="1" ht="21.75" customHeight="1">
      <c r="C356" s="45"/>
    </row>
    <row r="357" spans="3:3" s="67" customFormat="1" ht="21.75" customHeight="1">
      <c r="C357" s="45"/>
    </row>
    <row r="358" spans="3:3" s="67" customFormat="1" ht="21.75" customHeight="1">
      <c r="C358" s="45"/>
    </row>
    <row r="359" spans="3:3" s="67" customFormat="1" ht="21.75" customHeight="1">
      <c r="C359" s="45"/>
    </row>
    <row r="360" spans="3:3" s="67" customFormat="1" ht="21.75" customHeight="1">
      <c r="C360" s="45"/>
    </row>
    <row r="361" spans="3:3" s="67" customFormat="1" ht="21.75" customHeight="1">
      <c r="C361" s="45"/>
    </row>
    <row r="362" spans="3:3" s="67" customFormat="1" ht="21.75" customHeight="1">
      <c r="C362" s="45"/>
    </row>
    <row r="363" spans="3:3" s="67" customFormat="1" ht="21.75" customHeight="1">
      <c r="C363" s="45"/>
    </row>
    <row r="364" spans="3:3" s="67" customFormat="1" ht="21.75" customHeight="1">
      <c r="C364" s="45"/>
    </row>
    <row r="365" spans="3:3" s="67" customFormat="1" ht="21.75" customHeight="1">
      <c r="C365" s="45"/>
    </row>
    <row r="366" spans="3:3" s="67" customFormat="1" ht="21.75" customHeight="1">
      <c r="C366" s="45"/>
    </row>
    <row r="367" spans="3:3" s="67" customFormat="1" ht="21.75" customHeight="1">
      <c r="C367" s="45"/>
    </row>
    <row r="368" spans="3:3" s="67" customFormat="1" ht="21.75" customHeight="1">
      <c r="C368" s="45"/>
    </row>
    <row r="369" spans="3:3" s="67" customFormat="1" ht="21.75" customHeight="1">
      <c r="C369" s="45"/>
    </row>
    <row r="370" spans="3:3" s="67" customFormat="1" ht="21.75" customHeight="1">
      <c r="C370" s="45"/>
    </row>
    <row r="371" spans="3:3" s="67" customFormat="1" ht="21.75" customHeight="1">
      <c r="C371" s="45"/>
    </row>
    <row r="372" spans="3:3" s="67" customFormat="1" ht="21.75" customHeight="1">
      <c r="C372" s="45"/>
    </row>
    <row r="373" spans="3:3" s="67" customFormat="1" ht="21.75" customHeight="1">
      <c r="C373" s="45"/>
    </row>
    <row r="374" spans="3:3" s="67" customFormat="1" ht="21.75" customHeight="1">
      <c r="C374" s="45"/>
    </row>
    <row r="375" spans="3:3" s="67" customFormat="1" ht="21.75" customHeight="1">
      <c r="C375" s="45"/>
    </row>
    <row r="376" spans="3:3" s="67" customFormat="1" ht="21.75" customHeight="1">
      <c r="C376" s="45"/>
    </row>
    <row r="377" spans="3:3" s="67" customFormat="1" ht="21.75" customHeight="1">
      <c r="C377" s="45"/>
    </row>
    <row r="378" spans="3:3" s="67" customFormat="1" ht="21.75" customHeight="1">
      <c r="C378" s="45"/>
    </row>
    <row r="379" spans="3:3" s="67" customFormat="1" ht="21.75" customHeight="1">
      <c r="C379" s="45"/>
    </row>
    <row r="380" spans="3:3" s="67" customFormat="1" ht="21.75" customHeight="1">
      <c r="C380" s="45"/>
    </row>
    <row r="381" spans="3:3" s="67" customFormat="1" ht="21.75" customHeight="1">
      <c r="C381" s="45"/>
    </row>
    <row r="382" spans="3:3" s="67" customFormat="1" ht="21.75" customHeight="1">
      <c r="C382" s="45"/>
    </row>
    <row r="383" spans="3:3" s="67" customFormat="1" ht="21.75" customHeight="1">
      <c r="C383" s="45"/>
    </row>
    <row r="384" spans="3:3" s="67" customFormat="1" ht="21.75" customHeight="1">
      <c r="C384" s="45"/>
    </row>
    <row r="385" spans="3:3" s="67" customFormat="1" ht="21.75" customHeight="1">
      <c r="C385" s="45"/>
    </row>
    <row r="386" spans="3:3" s="67" customFormat="1" ht="21.75" customHeight="1">
      <c r="C386" s="45"/>
    </row>
    <row r="387" spans="3:3" s="67" customFormat="1" ht="21.75" customHeight="1">
      <c r="C387" s="45"/>
    </row>
    <row r="388" spans="3:3" s="67" customFormat="1" ht="21.75" customHeight="1">
      <c r="C388" s="45"/>
    </row>
    <row r="389" spans="3:3" s="67" customFormat="1" ht="21.75" customHeight="1">
      <c r="C389" s="45"/>
    </row>
    <row r="390" spans="3:3" s="67" customFormat="1" ht="21.75" customHeight="1">
      <c r="C390" s="45"/>
    </row>
    <row r="391" spans="3:3" s="67" customFormat="1" ht="21.75" customHeight="1">
      <c r="C391" s="45"/>
    </row>
    <row r="392" spans="3:3" s="67" customFormat="1" ht="21.75" customHeight="1">
      <c r="C392" s="45"/>
    </row>
    <row r="393" spans="3:3" s="67" customFormat="1" ht="21.75" customHeight="1">
      <c r="C393" s="45"/>
    </row>
    <row r="394" spans="3:3" s="67" customFormat="1" ht="21.75" customHeight="1">
      <c r="C394" s="45"/>
    </row>
    <row r="395" spans="3:3" s="67" customFormat="1" ht="21.75" customHeight="1">
      <c r="C395" s="45"/>
    </row>
    <row r="396" spans="3:3" s="67" customFormat="1" ht="21.75" customHeight="1">
      <c r="C396" s="45"/>
    </row>
    <row r="397" spans="3:3" s="67" customFormat="1" ht="21.75" customHeight="1">
      <c r="C397" s="45"/>
    </row>
    <row r="398" spans="3:3" s="67" customFormat="1" ht="21.75" customHeight="1">
      <c r="C398" s="45"/>
    </row>
    <row r="399" spans="3:3" s="67" customFormat="1" ht="21.75" customHeight="1">
      <c r="C399" s="45"/>
    </row>
    <row r="400" spans="3:3" s="67" customFormat="1" ht="21.75" customHeight="1">
      <c r="C400" s="45"/>
    </row>
    <row r="401" spans="3:3" s="67" customFormat="1" ht="21.75" customHeight="1">
      <c r="C401" s="45"/>
    </row>
    <row r="402" spans="3:3" s="67" customFormat="1" ht="21.75" customHeight="1">
      <c r="C402" s="45"/>
    </row>
    <row r="403" spans="3:3" s="67" customFormat="1" ht="21.75" customHeight="1">
      <c r="C403" s="45"/>
    </row>
    <row r="404" spans="3:3" s="67" customFormat="1" ht="21.75" customHeight="1">
      <c r="C404" s="45"/>
    </row>
    <row r="405" spans="3:3" s="67" customFormat="1" ht="21.75" customHeight="1">
      <c r="C405" s="45"/>
    </row>
    <row r="406" spans="3:3" s="67" customFormat="1" ht="21.75" customHeight="1">
      <c r="C406" s="45"/>
    </row>
    <row r="407" spans="3:3" s="67" customFormat="1" ht="21.75" customHeight="1">
      <c r="C407" s="45"/>
    </row>
    <row r="408" spans="3:3" s="67" customFormat="1" ht="21.75" customHeight="1">
      <c r="C408" s="45"/>
    </row>
    <row r="409" spans="3:3" s="67" customFormat="1" ht="21.75" customHeight="1">
      <c r="C409" s="45"/>
    </row>
    <row r="410" spans="3:3" s="67" customFormat="1" ht="21.75" customHeight="1">
      <c r="C410" s="45"/>
    </row>
    <row r="411" spans="3:3" s="67" customFormat="1" ht="21.75" customHeight="1">
      <c r="C411" s="45"/>
    </row>
    <row r="412" spans="3:3" s="67" customFormat="1" ht="21.75" customHeight="1">
      <c r="C412" s="45"/>
    </row>
    <row r="413" spans="3:3" s="67" customFormat="1" ht="21.75" customHeight="1">
      <c r="C413" s="45"/>
    </row>
    <row r="414" spans="3:3" s="67" customFormat="1" ht="21.75" customHeight="1">
      <c r="C414" s="45"/>
    </row>
    <row r="415" spans="3:3" s="67" customFormat="1" ht="21.75" customHeight="1">
      <c r="C415" s="45"/>
    </row>
    <row r="416" spans="3:3" s="67" customFormat="1" ht="21.75" customHeight="1">
      <c r="C416" s="45"/>
    </row>
    <row r="417" spans="3:3" s="67" customFormat="1" ht="21.75" customHeight="1">
      <c r="C417" s="45"/>
    </row>
    <row r="418" spans="3:3" s="67" customFormat="1" ht="21.75" customHeight="1">
      <c r="C418" s="45"/>
    </row>
    <row r="419" spans="3:3" s="67" customFormat="1" ht="21.75" customHeight="1">
      <c r="C419" s="45"/>
    </row>
    <row r="420" spans="3:3" s="67" customFormat="1" ht="21.75" customHeight="1">
      <c r="C420" s="45"/>
    </row>
    <row r="421" spans="3:3" s="67" customFormat="1" ht="21.75" customHeight="1">
      <c r="C421" s="45"/>
    </row>
    <row r="422" spans="3:3" s="67" customFormat="1" ht="21.75" customHeight="1">
      <c r="C422" s="45"/>
    </row>
    <row r="423" spans="3:3" s="67" customFormat="1" ht="21.75" customHeight="1">
      <c r="C423" s="45"/>
    </row>
    <row r="424" spans="3:3" s="67" customFormat="1" ht="21.75" customHeight="1">
      <c r="C424" s="45"/>
    </row>
    <row r="425" spans="3:3" s="67" customFormat="1" ht="21.75" customHeight="1">
      <c r="C425" s="45"/>
    </row>
    <row r="426" spans="3:3" s="67" customFormat="1" ht="21.75" customHeight="1">
      <c r="C426" s="45"/>
    </row>
    <row r="427" spans="3:3" s="67" customFormat="1" ht="21.75" customHeight="1">
      <c r="C427" s="45"/>
    </row>
    <row r="428" spans="3:3" s="67" customFormat="1" ht="21.75" customHeight="1">
      <c r="C428" s="45"/>
    </row>
    <row r="429" spans="3:3" s="67" customFormat="1" ht="21.75" customHeight="1">
      <c r="C429" s="45"/>
    </row>
    <row r="430" spans="3:3" s="67" customFormat="1" ht="21.75" customHeight="1">
      <c r="C430" s="45"/>
    </row>
    <row r="431" spans="3:3" s="67" customFormat="1" ht="21.75" customHeight="1">
      <c r="C431" s="45"/>
    </row>
    <row r="432" spans="3:3" s="67" customFormat="1" ht="21.75" customHeight="1">
      <c r="C432" s="45"/>
    </row>
    <row r="433" spans="3:3" s="67" customFormat="1" ht="21.75" customHeight="1">
      <c r="C433" s="45"/>
    </row>
    <row r="434" spans="3:3" s="67" customFormat="1" ht="21.75" customHeight="1">
      <c r="C434" s="45"/>
    </row>
    <row r="435" spans="3:3" s="67" customFormat="1" ht="21.75" customHeight="1">
      <c r="C435" s="45"/>
    </row>
    <row r="436" spans="3:3" s="67" customFormat="1" ht="21.75" customHeight="1">
      <c r="C436" s="45"/>
    </row>
    <row r="437" spans="3:3" s="67" customFormat="1" ht="21.75" customHeight="1">
      <c r="C437" s="45"/>
    </row>
    <row r="438" spans="3:3" s="67" customFormat="1" ht="21.75" customHeight="1">
      <c r="C438" s="45"/>
    </row>
    <row r="439" spans="3:3" s="67" customFormat="1" ht="21.75" customHeight="1">
      <c r="C439" s="45"/>
    </row>
    <row r="440" spans="3:3" s="67" customFormat="1" ht="21.75" customHeight="1">
      <c r="C440" s="45"/>
    </row>
    <row r="441" spans="3:3" s="67" customFormat="1" ht="21.75" customHeight="1">
      <c r="C441" s="45"/>
    </row>
    <row r="442" spans="3:3" s="67" customFormat="1" ht="21.75" customHeight="1">
      <c r="C442" s="45"/>
    </row>
    <row r="443" spans="3:3" s="67" customFormat="1" ht="21.75" customHeight="1">
      <c r="C443" s="45"/>
    </row>
    <row r="444" spans="3:3" s="67" customFormat="1" ht="21.75" customHeight="1">
      <c r="C444" s="45"/>
    </row>
    <row r="445" spans="3:3" s="67" customFormat="1" ht="21.75" customHeight="1">
      <c r="C445" s="45"/>
    </row>
    <row r="446" spans="3:3" s="67" customFormat="1" ht="21.75" customHeight="1">
      <c r="C446" s="45"/>
    </row>
    <row r="447" spans="3:3" s="67" customFormat="1" ht="21.75" customHeight="1">
      <c r="C447" s="45"/>
    </row>
    <row r="448" spans="3:3" s="67" customFormat="1" ht="21.75" customHeight="1">
      <c r="C448" s="45"/>
    </row>
    <row r="449" spans="3:3" s="67" customFormat="1" ht="21.75" customHeight="1">
      <c r="C449" s="45"/>
    </row>
    <row r="450" spans="3:3" s="67" customFormat="1" ht="21.75" customHeight="1">
      <c r="C450" s="45"/>
    </row>
    <row r="451" spans="3:3" s="67" customFormat="1" ht="21.75" customHeight="1">
      <c r="C451" s="45"/>
    </row>
    <row r="452" spans="3:3" s="67" customFormat="1" ht="21.75" customHeight="1">
      <c r="C452" s="45"/>
    </row>
    <row r="453" spans="3:3" s="67" customFormat="1" ht="21.75" customHeight="1">
      <c r="C453" s="45"/>
    </row>
    <row r="454" spans="3:3" s="67" customFormat="1" ht="21.75" customHeight="1">
      <c r="C454" s="45"/>
    </row>
    <row r="455" spans="3:3" s="67" customFormat="1" ht="21.75" customHeight="1">
      <c r="C455" s="45"/>
    </row>
    <row r="456" spans="3:3" s="67" customFormat="1" ht="21.75" customHeight="1">
      <c r="C456" s="45"/>
    </row>
    <row r="457" spans="3:3" s="67" customFormat="1" ht="21.75" customHeight="1">
      <c r="C457" s="45"/>
    </row>
    <row r="458" spans="3:3" s="67" customFormat="1" ht="21.75" customHeight="1">
      <c r="C458" s="45"/>
    </row>
    <row r="459" spans="3:3" s="67" customFormat="1" ht="21.75" customHeight="1">
      <c r="C459" s="45"/>
    </row>
    <row r="460" spans="3:3" s="67" customFormat="1" ht="21.75" customHeight="1">
      <c r="C460" s="45"/>
    </row>
    <row r="461" spans="3:3" s="67" customFormat="1" ht="21.75" customHeight="1">
      <c r="C461" s="45"/>
    </row>
    <row r="462" spans="3:3" s="67" customFormat="1" ht="21.75" customHeight="1">
      <c r="C462" s="45"/>
    </row>
    <row r="463" spans="3:3" s="67" customFormat="1" ht="21.75" customHeight="1">
      <c r="C463" s="45"/>
    </row>
    <row r="464" spans="3:3" s="67" customFormat="1" ht="21.75" customHeight="1">
      <c r="C464" s="45"/>
    </row>
    <row r="465" spans="3:3" s="67" customFormat="1" ht="21.75" customHeight="1">
      <c r="C465" s="45"/>
    </row>
    <row r="466" spans="3:3" s="67" customFormat="1" ht="21.75" customHeight="1">
      <c r="C466" s="45"/>
    </row>
    <row r="467" spans="3:3" s="67" customFormat="1" ht="21.75" customHeight="1">
      <c r="C467" s="45"/>
    </row>
    <row r="468" spans="3:3" s="67" customFormat="1" ht="21.75" customHeight="1">
      <c r="C468" s="45"/>
    </row>
    <row r="469" spans="3:3" s="67" customFormat="1" ht="21.75" customHeight="1">
      <c r="C469" s="45"/>
    </row>
    <row r="470" spans="3:3" s="67" customFormat="1" ht="21.75" customHeight="1">
      <c r="C470" s="45"/>
    </row>
    <row r="471" spans="3:3" s="67" customFormat="1" ht="21.75" customHeight="1">
      <c r="C471" s="45"/>
    </row>
    <row r="472" spans="3:3" s="67" customFormat="1" ht="21.75" customHeight="1">
      <c r="C472" s="45"/>
    </row>
    <row r="473" spans="3:3" s="67" customFormat="1" ht="21.75" customHeight="1">
      <c r="C473" s="45"/>
    </row>
    <row r="474" spans="3:3" s="67" customFormat="1" ht="21.75" customHeight="1">
      <c r="C474" s="45"/>
    </row>
    <row r="475" spans="3:3" s="67" customFormat="1" ht="21.75" customHeight="1">
      <c r="C475" s="45"/>
    </row>
    <row r="476" spans="3:3" s="67" customFormat="1" ht="21.75" customHeight="1">
      <c r="C476" s="45"/>
    </row>
    <row r="477" spans="3:3" s="67" customFormat="1" ht="21.75" customHeight="1">
      <c r="C477" s="45"/>
    </row>
    <row r="478" spans="3:3" s="67" customFormat="1" ht="21.75" customHeight="1">
      <c r="C478" s="45"/>
    </row>
    <row r="479" spans="3:3" s="67" customFormat="1" ht="21.75" customHeight="1">
      <c r="C479" s="45"/>
    </row>
    <row r="480" spans="3:3" s="67" customFormat="1" ht="21.75" customHeight="1">
      <c r="C480" s="45"/>
    </row>
    <row r="481" spans="3:3" s="67" customFormat="1" ht="21.75" customHeight="1">
      <c r="C481" s="45"/>
    </row>
    <row r="482" spans="3:3" s="67" customFormat="1" ht="21.75" customHeight="1">
      <c r="C482" s="45"/>
    </row>
    <row r="483" spans="3:3" s="67" customFormat="1" ht="21.75" customHeight="1">
      <c r="C483" s="45"/>
    </row>
    <row r="484" spans="3:3" s="67" customFormat="1" ht="21.75" customHeight="1">
      <c r="C484" s="45"/>
    </row>
    <row r="485" spans="3:3" s="67" customFormat="1" ht="21.75" customHeight="1">
      <c r="C485" s="45"/>
    </row>
    <row r="486" spans="3:3" s="67" customFormat="1" ht="21.75" customHeight="1">
      <c r="C486" s="45"/>
    </row>
    <row r="487" spans="3:3" s="67" customFormat="1" ht="21.75" customHeight="1">
      <c r="C487" s="45"/>
    </row>
    <row r="488" spans="3:3" s="67" customFormat="1" ht="21.75" customHeight="1">
      <c r="C488" s="45"/>
    </row>
    <row r="489" spans="3:3" s="67" customFormat="1" ht="21.75" customHeight="1">
      <c r="C489" s="45"/>
    </row>
    <row r="490" spans="3:3" s="67" customFormat="1" ht="21.75" customHeight="1">
      <c r="C490" s="45"/>
    </row>
    <row r="491" spans="3:3" s="67" customFormat="1" ht="21.75" customHeight="1">
      <c r="C491" s="45"/>
    </row>
    <row r="492" spans="3:3" s="67" customFormat="1" ht="21.75" customHeight="1">
      <c r="C492" s="45"/>
    </row>
    <row r="493" spans="3:3" s="67" customFormat="1" ht="21.75" customHeight="1">
      <c r="C493" s="45"/>
    </row>
    <row r="494" spans="3:3" s="67" customFormat="1" ht="21.75" customHeight="1">
      <c r="C494" s="45"/>
    </row>
    <row r="495" spans="3:3" s="67" customFormat="1" ht="21.75" customHeight="1">
      <c r="C495" s="45"/>
    </row>
    <row r="496" spans="3:3" s="67" customFormat="1" ht="21.75" customHeight="1">
      <c r="C496" s="45"/>
    </row>
    <row r="497" spans="3:3" s="67" customFormat="1" ht="21.75" customHeight="1">
      <c r="C497" s="45"/>
    </row>
    <row r="498" spans="3:3" s="67" customFormat="1" ht="21.75" customHeight="1">
      <c r="C498" s="45"/>
    </row>
    <row r="499" spans="3:3" s="67" customFormat="1" ht="21.75" customHeight="1">
      <c r="C499" s="45"/>
    </row>
    <row r="500" spans="3:3" s="67" customFormat="1" ht="21.75" customHeight="1">
      <c r="C500" s="45"/>
    </row>
    <row r="501" spans="3:3" s="67" customFormat="1" ht="21.75" customHeight="1">
      <c r="C501" s="45"/>
    </row>
    <row r="502" spans="3:3" s="67" customFormat="1" ht="21.75" customHeight="1">
      <c r="C502" s="45"/>
    </row>
    <row r="503" spans="3:3" s="67" customFormat="1" ht="21.75" customHeight="1">
      <c r="C503" s="45"/>
    </row>
    <row r="504" spans="3:3" s="67" customFormat="1" ht="21.75" customHeight="1">
      <c r="C504" s="45"/>
    </row>
    <row r="505" spans="3:3" s="67" customFormat="1" ht="21.75" customHeight="1">
      <c r="C505" s="45"/>
    </row>
    <row r="506" spans="3:3" s="67" customFormat="1" ht="21.75" customHeight="1">
      <c r="C506" s="45"/>
    </row>
    <row r="507" spans="3:3" s="67" customFormat="1" ht="21.75" customHeight="1">
      <c r="C507" s="45"/>
    </row>
    <row r="508" spans="3:3" s="67" customFormat="1" ht="21.75" customHeight="1">
      <c r="C508" s="45"/>
    </row>
    <row r="509" spans="3:3" s="67" customFormat="1" ht="21.75" customHeight="1">
      <c r="C509" s="45"/>
    </row>
    <row r="510" spans="3:3" s="67" customFormat="1" ht="21.75" customHeight="1">
      <c r="C510" s="45"/>
    </row>
    <row r="511" spans="3:3" s="67" customFormat="1" ht="21.75" customHeight="1">
      <c r="C511" s="45"/>
    </row>
    <row r="512" spans="3:3" s="67" customFormat="1" ht="21.75" customHeight="1">
      <c r="C512" s="45"/>
    </row>
    <row r="513" spans="3:3" s="67" customFormat="1" ht="21.75" customHeight="1">
      <c r="C513" s="45"/>
    </row>
    <row r="514" spans="3:3" s="67" customFormat="1" ht="21.75" customHeight="1">
      <c r="C514" s="45"/>
    </row>
    <row r="515" spans="3:3" s="67" customFormat="1" ht="21.75" customHeight="1">
      <c r="C515" s="45"/>
    </row>
    <row r="516" spans="3:3" s="67" customFormat="1" ht="21.75" customHeight="1">
      <c r="C516" s="45"/>
    </row>
    <row r="517" spans="3:3" s="67" customFormat="1" ht="21.75" customHeight="1">
      <c r="C517" s="45"/>
    </row>
    <row r="518" spans="3:3" s="67" customFormat="1" ht="21.75" customHeight="1">
      <c r="C518" s="45"/>
    </row>
    <row r="519" spans="3:3" s="67" customFormat="1" ht="21.75" customHeight="1">
      <c r="C519" s="45"/>
    </row>
    <row r="520" spans="3:3" s="67" customFormat="1" ht="21.75" customHeight="1">
      <c r="C520" s="45"/>
    </row>
    <row r="521" spans="3:3" s="67" customFormat="1" ht="21.75" customHeight="1">
      <c r="C521" s="45"/>
    </row>
    <row r="522" spans="3:3" s="67" customFormat="1" ht="21.75" customHeight="1">
      <c r="C522" s="45"/>
    </row>
    <row r="523" spans="3:3" s="67" customFormat="1" ht="21.75" customHeight="1">
      <c r="C523" s="45"/>
    </row>
    <row r="524" spans="3:3" s="67" customFormat="1" ht="21.75" customHeight="1">
      <c r="C524" s="45"/>
    </row>
    <row r="525" spans="3:3" s="67" customFormat="1" ht="21.75" customHeight="1">
      <c r="C525" s="45"/>
    </row>
    <row r="526" spans="3:3" s="67" customFormat="1" ht="21.75" customHeight="1">
      <c r="C526" s="45"/>
    </row>
    <row r="527" spans="3:3" s="67" customFormat="1" ht="21.75" customHeight="1">
      <c r="C527" s="45"/>
    </row>
    <row r="528" spans="3:3" s="67" customFormat="1" ht="21.75" customHeight="1">
      <c r="C528" s="45"/>
    </row>
    <row r="529" spans="3:3" s="67" customFormat="1" ht="21.75" customHeight="1">
      <c r="C529" s="45"/>
    </row>
    <row r="530" spans="3:3" s="67" customFormat="1" ht="21.75" customHeight="1">
      <c r="C530" s="45"/>
    </row>
    <row r="531" spans="3:3" s="67" customFormat="1" ht="21.75" customHeight="1">
      <c r="C531" s="45"/>
    </row>
    <row r="532" spans="3:3" s="67" customFormat="1" ht="21.75" customHeight="1">
      <c r="C532" s="45"/>
    </row>
    <row r="533" spans="3:3" s="67" customFormat="1" ht="21.75" customHeight="1">
      <c r="C533" s="45"/>
    </row>
    <row r="534" spans="3:3" s="67" customFormat="1" ht="21.75" customHeight="1">
      <c r="C534" s="45"/>
    </row>
    <row r="535" spans="3:3" s="67" customFormat="1" ht="21.75" customHeight="1">
      <c r="C535" s="45"/>
    </row>
    <row r="536" spans="3:3" s="67" customFormat="1" ht="21.75" customHeight="1">
      <c r="C536" s="45"/>
    </row>
    <row r="537" spans="3:3" s="67" customFormat="1" ht="21.75" customHeight="1">
      <c r="C537" s="45"/>
    </row>
    <row r="538" spans="3:3" s="67" customFormat="1" ht="21.75" customHeight="1">
      <c r="C538" s="45"/>
    </row>
    <row r="539" spans="3:3" s="67" customFormat="1" ht="21.75" customHeight="1">
      <c r="C539" s="45"/>
    </row>
    <row r="540" spans="3:3" s="67" customFormat="1" ht="21.75" customHeight="1">
      <c r="C540" s="45"/>
    </row>
    <row r="541" spans="3:3" s="67" customFormat="1" ht="21.75" customHeight="1">
      <c r="C541" s="45"/>
    </row>
    <row r="542" spans="3:3" s="67" customFormat="1" ht="21.75" customHeight="1">
      <c r="C542" s="45"/>
    </row>
    <row r="543" spans="3:3" s="67" customFormat="1" ht="21.75" customHeight="1">
      <c r="C543" s="45"/>
    </row>
    <row r="544" spans="3:3" s="67" customFormat="1" ht="21.75" customHeight="1">
      <c r="C544" s="45"/>
    </row>
    <row r="545" spans="3:3" s="67" customFormat="1" ht="21.75" customHeight="1">
      <c r="C545" s="45"/>
    </row>
    <row r="546" spans="3:3" s="67" customFormat="1" ht="21.75" customHeight="1">
      <c r="C546" s="45"/>
    </row>
    <row r="547" spans="3:3" s="67" customFormat="1" ht="21.75" customHeight="1">
      <c r="C547" s="45"/>
    </row>
    <row r="548" spans="3:3" s="67" customFormat="1" ht="21.75" customHeight="1">
      <c r="C548" s="45"/>
    </row>
    <row r="549" spans="3:3" s="67" customFormat="1" ht="21.75" customHeight="1">
      <c r="C549" s="45"/>
    </row>
    <row r="550" spans="3:3" s="67" customFormat="1" ht="21.75" customHeight="1">
      <c r="C550" s="45"/>
    </row>
    <row r="551" spans="3:3" s="67" customFormat="1" ht="21.75" customHeight="1">
      <c r="C551" s="45"/>
    </row>
    <row r="552" spans="3:3" s="67" customFormat="1" ht="21.75" customHeight="1">
      <c r="C552" s="45"/>
    </row>
    <row r="553" spans="3:3" s="67" customFormat="1" ht="21.75" customHeight="1">
      <c r="C553" s="45"/>
    </row>
    <row r="554" spans="3:3" s="67" customFormat="1" ht="21.75" customHeight="1">
      <c r="C554" s="45"/>
    </row>
    <row r="555" spans="3:3" s="67" customFormat="1" ht="21.75" customHeight="1">
      <c r="C555" s="45"/>
    </row>
    <row r="556" spans="3:3" s="67" customFormat="1" ht="21.75" customHeight="1">
      <c r="C556" s="45"/>
    </row>
    <row r="557" spans="3:3" s="67" customFormat="1" ht="21.75" customHeight="1">
      <c r="C557" s="45"/>
    </row>
    <row r="558" spans="3:3" s="67" customFormat="1" ht="21.75" customHeight="1">
      <c r="C558" s="45"/>
    </row>
    <row r="559" spans="3:3" s="67" customFormat="1" ht="21.75" customHeight="1">
      <c r="C559" s="45"/>
    </row>
    <row r="560" spans="3:3" s="67" customFormat="1" ht="21.75" customHeight="1">
      <c r="C560" s="45"/>
    </row>
    <row r="561" spans="3:3" s="67" customFormat="1" ht="21.75" customHeight="1">
      <c r="C561" s="45"/>
    </row>
    <row r="562" spans="3:3" s="67" customFormat="1" ht="21.75" customHeight="1">
      <c r="C562" s="45"/>
    </row>
    <row r="563" spans="3:3" s="67" customFormat="1" ht="21.75" customHeight="1">
      <c r="C563" s="45"/>
    </row>
    <row r="564" spans="3:3" s="67" customFormat="1" ht="21.75" customHeight="1">
      <c r="C564" s="45"/>
    </row>
    <row r="565" spans="3:3" s="67" customFormat="1" ht="21.75" customHeight="1">
      <c r="C565" s="45"/>
    </row>
    <row r="566" spans="3:3" s="67" customFormat="1" ht="21.75" customHeight="1">
      <c r="C566" s="45"/>
    </row>
    <row r="567" spans="3:3" s="67" customFormat="1" ht="21.75" customHeight="1">
      <c r="C567" s="45"/>
    </row>
    <row r="568" spans="3:3" s="67" customFormat="1" ht="21.75" customHeight="1">
      <c r="C568" s="45"/>
    </row>
    <row r="569" spans="3:3" s="67" customFormat="1" ht="21.75" customHeight="1">
      <c r="C569" s="45"/>
    </row>
    <row r="570" spans="3:3" s="67" customFormat="1" ht="21.75" customHeight="1">
      <c r="C570" s="45"/>
    </row>
    <row r="571" spans="3:3" s="67" customFormat="1" ht="21.75" customHeight="1">
      <c r="C571" s="45"/>
    </row>
    <row r="572" spans="3:3" s="67" customFormat="1" ht="21.75" customHeight="1">
      <c r="C572" s="45"/>
    </row>
    <row r="573" spans="3:3" s="67" customFormat="1" ht="21.75" customHeight="1">
      <c r="C573" s="45"/>
    </row>
    <row r="574" spans="3:3" s="67" customFormat="1" ht="21.75" customHeight="1">
      <c r="C574" s="45"/>
    </row>
    <row r="575" spans="3:3" s="67" customFormat="1" ht="21.75" customHeight="1">
      <c r="C575" s="45"/>
    </row>
    <row r="576" spans="3:3" s="67" customFormat="1" ht="21.75" customHeight="1">
      <c r="C576" s="45"/>
    </row>
    <row r="577" spans="3:3" s="67" customFormat="1" ht="21.75" customHeight="1">
      <c r="C577" s="45"/>
    </row>
    <row r="578" spans="3:3" s="67" customFormat="1" ht="21.75" customHeight="1">
      <c r="C578" s="45"/>
    </row>
    <row r="579" spans="3:3" s="67" customFormat="1" ht="21.75" customHeight="1">
      <c r="C579" s="45"/>
    </row>
    <row r="580" spans="3:3" s="67" customFormat="1" ht="21.75" customHeight="1">
      <c r="C580" s="45"/>
    </row>
    <row r="581" spans="3:3" s="67" customFormat="1" ht="21.75" customHeight="1">
      <c r="C581" s="45"/>
    </row>
    <row r="582" spans="3:3" s="67" customFormat="1" ht="21.75" customHeight="1">
      <c r="C582" s="45"/>
    </row>
    <row r="583" spans="3:3" s="67" customFormat="1" ht="21.75" customHeight="1">
      <c r="C583" s="45"/>
    </row>
    <row r="584" spans="3:3" s="67" customFormat="1" ht="21.75" customHeight="1">
      <c r="C584" s="45"/>
    </row>
    <row r="585" spans="3:3" s="67" customFormat="1" ht="21.75" customHeight="1">
      <c r="C585" s="45"/>
    </row>
    <row r="586" spans="3:3" s="67" customFormat="1" ht="21.75" customHeight="1">
      <c r="C586" s="45"/>
    </row>
    <row r="587" spans="3:3" s="67" customFormat="1" ht="21.75" customHeight="1">
      <c r="C587" s="45"/>
    </row>
    <row r="588" spans="3:3" s="67" customFormat="1" ht="21.75" customHeight="1">
      <c r="C588" s="45"/>
    </row>
    <row r="589" spans="3:3" s="67" customFormat="1" ht="21.75" customHeight="1">
      <c r="C589" s="45"/>
    </row>
    <row r="590" spans="3:3" s="67" customFormat="1" ht="21.75" customHeight="1">
      <c r="C590" s="45"/>
    </row>
    <row r="591" spans="3:3" s="67" customFormat="1" ht="21.75" customHeight="1">
      <c r="C591" s="45"/>
    </row>
    <row r="592" spans="3:3" s="67" customFormat="1" ht="21.75" customHeight="1">
      <c r="C592" s="45"/>
    </row>
    <row r="593" spans="3:3" s="67" customFormat="1" ht="21.75" customHeight="1">
      <c r="C593" s="45"/>
    </row>
    <row r="594" spans="3:3" s="67" customFormat="1" ht="21.75" customHeight="1">
      <c r="C594" s="45"/>
    </row>
    <row r="595" spans="3:3" s="67" customFormat="1" ht="21.75" customHeight="1">
      <c r="C595" s="45"/>
    </row>
    <row r="596" spans="3:3" s="67" customFormat="1" ht="21.75" customHeight="1">
      <c r="C596" s="45"/>
    </row>
    <row r="597" spans="3:3" s="67" customFormat="1" ht="21.75" customHeight="1">
      <c r="C597" s="45"/>
    </row>
    <row r="598" spans="3:3" s="67" customFormat="1" ht="21.75" customHeight="1">
      <c r="C598" s="45"/>
    </row>
    <row r="599" spans="3:3" s="67" customFormat="1" ht="21.75" customHeight="1">
      <c r="C599" s="45"/>
    </row>
    <row r="600" spans="3:3" s="67" customFormat="1" ht="21.75" customHeight="1">
      <c r="C600" s="45"/>
    </row>
    <row r="601" spans="3:3" s="67" customFormat="1" ht="21.75" customHeight="1">
      <c r="C601" s="45"/>
    </row>
    <row r="602" spans="3:3" s="67" customFormat="1" ht="21.75" customHeight="1">
      <c r="C602" s="45"/>
    </row>
    <row r="603" spans="3:3" s="67" customFormat="1" ht="21.75" customHeight="1">
      <c r="C603" s="45"/>
    </row>
    <row r="604" spans="3:3" s="67" customFormat="1" ht="21.75" customHeight="1">
      <c r="C604" s="45"/>
    </row>
    <row r="605" spans="3:3" s="67" customFormat="1" ht="21.75" customHeight="1">
      <c r="C605" s="45"/>
    </row>
    <row r="606" spans="3:3" s="67" customFormat="1" ht="21.75" customHeight="1">
      <c r="C606" s="45"/>
    </row>
    <row r="607" spans="3:3" s="67" customFormat="1" ht="21.75" customHeight="1">
      <c r="C607" s="45"/>
    </row>
    <row r="608" spans="3:3" s="67" customFormat="1" ht="21.75" customHeight="1">
      <c r="C608" s="45"/>
    </row>
    <row r="609" spans="3:3" s="67" customFormat="1" ht="21.75" customHeight="1">
      <c r="C609" s="45"/>
    </row>
    <row r="610" spans="3:3" s="67" customFormat="1" ht="21.75" customHeight="1">
      <c r="C610" s="45"/>
    </row>
    <row r="611" spans="3:3" s="67" customFormat="1" ht="21.75" customHeight="1">
      <c r="C611" s="45"/>
    </row>
    <row r="612" spans="3:3" s="67" customFormat="1" ht="21.75" customHeight="1">
      <c r="C612" s="45"/>
    </row>
    <row r="613" spans="3:3" s="67" customFormat="1" ht="21.75" customHeight="1">
      <c r="C613" s="45"/>
    </row>
    <row r="614" spans="3:3" s="67" customFormat="1" ht="21.75" customHeight="1">
      <c r="C614" s="45"/>
    </row>
    <row r="615" spans="3:3" s="67" customFormat="1" ht="21.75" customHeight="1">
      <c r="C615" s="45"/>
    </row>
    <row r="616" spans="3:3" s="67" customFormat="1" ht="21.75" customHeight="1">
      <c r="C616" s="45"/>
    </row>
    <row r="617" spans="3:3" s="67" customFormat="1" ht="21.75" customHeight="1">
      <c r="C617" s="45"/>
    </row>
    <row r="618" spans="3:3" s="67" customFormat="1" ht="21.75" customHeight="1">
      <c r="C618" s="45"/>
    </row>
    <row r="619" spans="3:3" s="67" customFormat="1" ht="21.75" customHeight="1">
      <c r="C619" s="45"/>
    </row>
    <row r="620" spans="3:3" s="67" customFormat="1" ht="21.75" customHeight="1">
      <c r="C620" s="45"/>
    </row>
    <row r="621" spans="3:3" s="67" customFormat="1" ht="21.75" customHeight="1">
      <c r="C621" s="45"/>
    </row>
    <row r="622" spans="3:3" s="67" customFormat="1" ht="21.75" customHeight="1">
      <c r="C622" s="45"/>
    </row>
    <row r="623" spans="3:3" s="67" customFormat="1" ht="21.75" customHeight="1">
      <c r="C623" s="45"/>
    </row>
    <row r="624" spans="3:3" s="67" customFormat="1" ht="21.75" customHeight="1">
      <c r="C624" s="45"/>
    </row>
    <row r="625" spans="3:3" s="67" customFormat="1" ht="21.75" customHeight="1">
      <c r="C625" s="45"/>
    </row>
    <row r="626" spans="3:3" s="67" customFormat="1" ht="21.75" customHeight="1">
      <c r="C626" s="45"/>
    </row>
    <row r="627" spans="3:3" s="67" customFormat="1" ht="21.75" customHeight="1">
      <c r="C627" s="45"/>
    </row>
    <row r="628" spans="3:3" s="67" customFormat="1" ht="21.75" customHeight="1">
      <c r="C628" s="45"/>
    </row>
    <row r="629" spans="3:3" s="67" customFormat="1" ht="21.75" customHeight="1">
      <c r="C629" s="45"/>
    </row>
    <row r="630" spans="3:3" s="67" customFormat="1" ht="21.75" customHeight="1">
      <c r="C630" s="45"/>
    </row>
    <row r="631" spans="3:3" s="67" customFormat="1" ht="21.75" customHeight="1">
      <c r="C631" s="45"/>
    </row>
    <row r="632" spans="3:3" s="67" customFormat="1" ht="21.75" customHeight="1">
      <c r="C632" s="45"/>
    </row>
    <row r="633" spans="3:3" s="67" customFormat="1" ht="21.75" customHeight="1">
      <c r="C633" s="45"/>
    </row>
    <row r="634" spans="3:3" s="67" customFormat="1" ht="21.75" customHeight="1">
      <c r="C634" s="45"/>
    </row>
    <row r="635" spans="3:3" s="67" customFormat="1" ht="21.75" customHeight="1">
      <c r="C635" s="45"/>
    </row>
    <row r="636" spans="3:3" s="67" customFormat="1" ht="21.75" customHeight="1">
      <c r="C636" s="45"/>
    </row>
    <row r="637" spans="3:3" s="67" customFormat="1" ht="21.75" customHeight="1">
      <c r="C637" s="45"/>
    </row>
    <row r="638" spans="3:3" s="67" customFormat="1" ht="21.75" customHeight="1">
      <c r="C638" s="45"/>
    </row>
    <row r="639" spans="3:3" s="67" customFormat="1" ht="21.75" customHeight="1">
      <c r="C639" s="45"/>
    </row>
    <row r="640" spans="3:3" s="67" customFormat="1" ht="21.75" customHeight="1">
      <c r="C640" s="45"/>
    </row>
    <row r="641" spans="3:3" s="67" customFormat="1" ht="21.75" customHeight="1">
      <c r="C641" s="45"/>
    </row>
    <row r="642" spans="3:3" s="67" customFormat="1" ht="21.75" customHeight="1">
      <c r="C642" s="45"/>
    </row>
    <row r="643" spans="3:3" s="67" customFormat="1" ht="21.75" customHeight="1">
      <c r="C643" s="45"/>
    </row>
    <row r="644" spans="3:3" s="67" customFormat="1" ht="21.75" customHeight="1">
      <c r="C644" s="45"/>
    </row>
    <row r="645" spans="3:3" s="67" customFormat="1" ht="21.75" customHeight="1">
      <c r="C645" s="45"/>
    </row>
    <row r="646" spans="3:3" s="67" customFormat="1" ht="21.75" customHeight="1">
      <c r="C646" s="45"/>
    </row>
    <row r="647" spans="3:3" s="67" customFormat="1" ht="21.75" customHeight="1">
      <c r="C647" s="45"/>
    </row>
    <row r="648" spans="3:3" s="67" customFormat="1" ht="21.75" customHeight="1">
      <c r="C648" s="45"/>
    </row>
    <row r="649" spans="3:3" s="67" customFormat="1" ht="21.75" customHeight="1">
      <c r="C649" s="45"/>
    </row>
    <row r="650" spans="3:3" s="67" customFormat="1" ht="21.75" customHeight="1">
      <c r="C650" s="45"/>
    </row>
    <row r="651" spans="3:3" s="67" customFormat="1" ht="21.75" customHeight="1">
      <c r="C651" s="45"/>
    </row>
    <row r="652" spans="3:3" s="67" customFormat="1" ht="21.75" customHeight="1">
      <c r="C652" s="45"/>
    </row>
    <row r="653" spans="3:3" s="67" customFormat="1" ht="21.75" customHeight="1">
      <c r="C653" s="45"/>
    </row>
    <row r="654" spans="3:3" s="67" customFormat="1" ht="21.75" customHeight="1">
      <c r="C654" s="45"/>
    </row>
    <row r="655" spans="3:3" s="67" customFormat="1" ht="21.75" customHeight="1">
      <c r="C655" s="45"/>
    </row>
    <row r="656" spans="3:3" s="67" customFormat="1" ht="21.75" customHeight="1">
      <c r="C656" s="45"/>
    </row>
    <row r="657" spans="3:3" s="67" customFormat="1" ht="21.75" customHeight="1">
      <c r="C657" s="45"/>
    </row>
    <row r="658" spans="3:3" s="67" customFormat="1" ht="21.75" customHeight="1">
      <c r="C658" s="45"/>
    </row>
    <row r="659" spans="3:3" s="67" customFormat="1" ht="21.75" customHeight="1">
      <c r="C659" s="45"/>
    </row>
    <row r="660" spans="3:3" s="67" customFormat="1" ht="21.75" customHeight="1">
      <c r="C660" s="45"/>
    </row>
    <row r="661" spans="3:3" s="67" customFormat="1" ht="21.75" customHeight="1">
      <c r="C661" s="45"/>
    </row>
    <row r="662" spans="3:3" s="67" customFormat="1" ht="21.75" customHeight="1">
      <c r="C662" s="45"/>
    </row>
    <row r="663" spans="3:3" s="67" customFormat="1" ht="21.75" customHeight="1">
      <c r="C663" s="45"/>
    </row>
    <row r="664" spans="3:3" s="67" customFormat="1" ht="21.75" customHeight="1">
      <c r="C664" s="45"/>
    </row>
    <row r="665" spans="3:3" s="67" customFormat="1" ht="21.75" customHeight="1">
      <c r="C665" s="45"/>
    </row>
    <row r="666" spans="3:3" s="67" customFormat="1" ht="21.75" customHeight="1">
      <c r="C666" s="45"/>
    </row>
    <row r="667" spans="3:3" s="67" customFormat="1" ht="21.75" customHeight="1">
      <c r="C667" s="45"/>
    </row>
    <row r="668" spans="3:3" s="67" customFormat="1" ht="21.75" customHeight="1">
      <c r="C668" s="45"/>
    </row>
    <row r="669" spans="3:3" s="67" customFormat="1" ht="21.75" customHeight="1">
      <c r="C669" s="45"/>
    </row>
    <row r="670" spans="3:3" s="67" customFormat="1" ht="21.75" customHeight="1">
      <c r="C670" s="45"/>
    </row>
    <row r="671" spans="3:3" s="67" customFormat="1" ht="21.75" customHeight="1">
      <c r="C671" s="45"/>
    </row>
    <row r="672" spans="3:3" s="67" customFormat="1" ht="21.75" customHeight="1">
      <c r="C672" s="45"/>
    </row>
    <row r="673" spans="3:3" s="67" customFormat="1" ht="21.75" customHeight="1">
      <c r="C673" s="45"/>
    </row>
    <row r="674" spans="3:3" s="67" customFormat="1" ht="21.75" customHeight="1">
      <c r="C674" s="45"/>
    </row>
    <row r="675" spans="3:3" s="67" customFormat="1" ht="21.75" customHeight="1">
      <c r="C675" s="45"/>
    </row>
    <row r="676" spans="3:3" s="67" customFormat="1" ht="21.75" customHeight="1">
      <c r="C676" s="45"/>
    </row>
    <row r="677" spans="3:3" s="67" customFormat="1" ht="21.75" customHeight="1">
      <c r="C677" s="45"/>
    </row>
    <row r="678" spans="3:3" s="67" customFormat="1" ht="21.75" customHeight="1">
      <c r="C678" s="45"/>
    </row>
    <row r="679" spans="3:3" s="67" customFormat="1" ht="21.75" customHeight="1">
      <c r="C679" s="45"/>
    </row>
    <row r="680" spans="3:3" s="67" customFormat="1" ht="21.75" customHeight="1">
      <c r="C680" s="45"/>
    </row>
    <row r="681" spans="3:3" s="67" customFormat="1" ht="21.75" customHeight="1">
      <c r="C681" s="45"/>
    </row>
    <row r="682" spans="3:3" s="67" customFormat="1" ht="21.75" customHeight="1">
      <c r="C682" s="45"/>
    </row>
    <row r="683" spans="3:3" s="67" customFormat="1" ht="21.75" customHeight="1">
      <c r="C683" s="45"/>
    </row>
    <row r="684" spans="3:3" s="67" customFormat="1" ht="21.75" customHeight="1">
      <c r="C684" s="45"/>
    </row>
    <row r="685" spans="3:3" s="67" customFormat="1" ht="21.75" customHeight="1">
      <c r="C685" s="45"/>
    </row>
    <row r="686" spans="3:3" s="67" customFormat="1" ht="21.75" customHeight="1">
      <c r="C686" s="45"/>
    </row>
    <row r="687" spans="3:3" s="67" customFormat="1" ht="21.75" customHeight="1">
      <c r="C687" s="45"/>
    </row>
    <row r="688" spans="3:3" s="67" customFormat="1" ht="21.75" customHeight="1">
      <c r="C688" s="45"/>
    </row>
    <row r="689" spans="3:3" s="67" customFormat="1" ht="21.75" customHeight="1">
      <c r="C689" s="45"/>
    </row>
    <row r="690" spans="3:3" s="67" customFormat="1" ht="21.75" customHeight="1">
      <c r="C690" s="45"/>
    </row>
    <row r="691" spans="3:3" s="67" customFormat="1" ht="21.75" customHeight="1">
      <c r="C691" s="45"/>
    </row>
    <row r="692" spans="3:3" s="67" customFormat="1" ht="21.75" customHeight="1">
      <c r="C692" s="45"/>
    </row>
    <row r="693" spans="3:3" s="67" customFormat="1" ht="21.75" customHeight="1">
      <c r="C693" s="45"/>
    </row>
    <row r="694" spans="3:3" s="67" customFormat="1" ht="21.75" customHeight="1">
      <c r="C694" s="45"/>
    </row>
    <row r="695" spans="3:3" s="67" customFormat="1" ht="21.75" customHeight="1">
      <c r="C695" s="45"/>
    </row>
    <row r="696" spans="3:3" s="67" customFormat="1" ht="21.75" customHeight="1">
      <c r="C696" s="45"/>
    </row>
    <row r="697" spans="3:3" s="67" customFormat="1" ht="21.75" customHeight="1">
      <c r="C697" s="45"/>
    </row>
    <row r="698" spans="3:3" s="67" customFormat="1" ht="21.75" customHeight="1">
      <c r="C698" s="45"/>
    </row>
    <row r="699" spans="3:3" s="67" customFormat="1" ht="21.75" customHeight="1">
      <c r="C699" s="45"/>
    </row>
    <row r="700" spans="3:3" s="67" customFormat="1" ht="21.75" customHeight="1">
      <c r="C700" s="45"/>
    </row>
    <row r="701" spans="3:3" s="67" customFormat="1" ht="21.75" customHeight="1">
      <c r="C701" s="45"/>
    </row>
    <row r="702" spans="3:3" s="67" customFormat="1" ht="21.75" customHeight="1">
      <c r="C702" s="45"/>
    </row>
    <row r="703" spans="3:3" s="67" customFormat="1" ht="21.75" customHeight="1">
      <c r="C703" s="45"/>
    </row>
    <row r="704" spans="3:3" s="67" customFormat="1" ht="21.75" customHeight="1">
      <c r="C704" s="45"/>
    </row>
    <row r="705" spans="3:3" s="67" customFormat="1" ht="21.75" customHeight="1">
      <c r="C705" s="45"/>
    </row>
    <row r="706" spans="3:3" s="67" customFormat="1" ht="21.75" customHeight="1">
      <c r="C706" s="45"/>
    </row>
    <row r="707" spans="3:3" s="67" customFormat="1" ht="21.75" customHeight="1">
      <c r="C707" s="45"/>
    </row>
    <row r="708" spans="3:3" s="67" customFormat="1" ht="21.75" customHeight="1">
      <c r="C708" s="45"/>
    </row>
    <row r="709" spans="3:3" s="67" customFormat="1" ht="21.75" customHeight="1">
      <c r="C709" s="45"/>
    </row>
    <row r="710" spans="3:3" s="67" customFormat="1" ht="21.75" customHeight="1">
      <c r="C710" s="45"/>
    </row>
    <row r="711" spans="3:3" s="67" customFormat="1" ht="21.75" customHeight="1">
      <c r="C711" s="45"/>
    </row>
    <row r="712" spans="3:3" s="67" customFormat="1" ht="21.75" customHeight="1">
      <c r="C712" s="45"/>
    </row>
    <row r="713" spans="3:3" s="67" customFormat="1" ht="21.75" customHeight="1">
      <c r="C713" s="45"/>
    </row>
    <row r="714" spans="3:3" s="67" customFormat="1" ht="21.75" customHeight="1">
      <c r="C714" s="45"/>
    </row>
    <row r="715" spans="3:3" s="67" customFormat="1" ht="21.75" customHeight="1">
      <c r="C715" s="45"/>
    </row>
    <row r="716" spans="3:3" s="67" customFormat="1" ht="21.75" customHeight="1">
      <c r="C716" s="45"/>
    </row>
    <row r="717" spans="3:3" s="67" customFormat="1" ht="21.75" customHeight="1">
      <c r="C717" s="45"/>
    </row>
    <row r="718" spans="3:3" s="67" customFormat="1" ht="21.75" customHeight="1">
      <c r="C718" s="45"/>
    </row>
    <row r="719" spans="3:3" s="67" customFormat="1" ht="21.75" customHeight="1">
      <c r="C719" s="45"/>
    </row>
    <row r="720" spans="3:3" s="67" customFormat="1" ht="21.75" customHeight="1">
      <c r="C720" s="45"/>
    </row>
    <row r="721" spans="3:3" s="67" customFormat="1" ht="21.75" customHeight="1">
      <c r="C721" s="45"/>
    </row>
    <row r="722" spans="3:3" s="67" customFormat="1" ht="21.75" customHeight="1">
      <c r="C722" s="45"/>
    </row>
    <row r="723" spans="3:3" s="67" customFormat="1" ht="21.75" customHeight="1">
      <c r="C723" s="45"/>
    </row>
    <row r="724" spans="3:3" s="67" customFormat="1" ht="21.75" customHeight="1">
      <c r="C724" s="45"/>
    </row>
    <row r="725" spans="3:3" s="67" customFormat="1" ht="21.75" customHeight="1">
      <c r="C725" s="45"/>
    </row>
    <row r="726" spans="3:3" s="67" customFormat="1" ht="21.75" customHeight="1">
      <c r="C726" s="45"/>
    </row>
    <row r="727" spans="3:3" s="67" customFormat="1" ht="21.75" customHeight="1">
      <c r="C727" s="45"/>
    </row>
    <row r="728" spans="3:3" s="67" customFormat="1" ht="21.75" customHeight="1">
      <c r="C728" s="45"/>
    </row>
    <row r="729" spans="3:3" s="67" customFormat="1" ht="21.75" customHeight="1">
      <c r="C729" s="45"/>
    </row>
    <row r="730" spans="3:3" s="67" customFormat="1" ht="21.75" customHeight="1">
      <c r="C730" s="45"/>
    </row>
    <row r="731" spans="3:3" s="67" customFormat="1" ht="21.75" customHeight="1">
      <c r="C731" s="45"/>
    </row>
    <row r="732" spans="3:3" s="67" customFormat="1" ht="21.75" customHeight="1">
      <c r="C732" s="45"/>
    </row>
    <row r="733" spans="3:3" s="67" customFormat="1" ht="21.75" customHeight="1">
      <c r="C733" s="45"/>
    </row>
    <row r="734" spans="3:3" s="67" customFormat="1" ht="21.75" customHeight="1">
      <c r="C734" s="45"/>
    </row>
    <row r="735" spans="3:3" s="67" customFormat="1" ht="21.75" customHeight="1">
      <c r="C735" s="45"/>
    </row>
    <row r="736" spans="3:3" s="67" customFormat="1" ht="21.75" customHeight="1">
      <c r="C736" s="45"/>
    </row>
    <row r="737" spans="3:3" s="67" customFormat="1" ht="21.75" customHeight="1">
      <c r="C737" s="45"/>
    </row>
    <row r="738" spans="3:3" s="67" customFormat="1" ht="21.75" customHeight="1">
      <c r="C738" s="45"/>
    </row>
    <row r="739" spans="3:3" s="67" customFormat="1" ht="21.75" customHeight="1">
      <c r="C739" s="45"/>
    </row>
    <row r="740" spans="3:3" s="67" customFormat="1" ht="21.75" customHeight="1">
      <c r="C740" s="45"/>
    </row>
    <row r="741" spans="3:3" s="67" customFormat="1" ht="21.75" customHeight="1">
      <c r="C741" s="45"/>
    </row>
    <row r="742" spans="3:3" s="67" customFormat="1" ht="21.75" customHeight="1">
      <c r="C742" s="45"/>
    </row>
    <row r="743" spans="3:3" s="67" customFormat="1" ht="21.75" customHeight="1">
      <c r="C743" s="45"/>
    </row>
    <row r="744" spans="3:3" s="67" customFormat="1" ht="21.75" customHeight="1">
      <c r="C744" s="45"/>
    </row>
    <row r="745" spans="3:3" s="67" customFormat="1" ht="21.75" customHeight="1">
      <c r="C745" s="45"/>
    </row>
    <row r="746" spans="3:3" s="67" customFormat="1" ht="21.75" customHeight="1">
      <c r="C746" s="45"/>
    </row>
    <row r="747" spans="3:3" s="67" customFormat="1" ht="21.75" customHeight="1">
      <c r="C747" s="45"/>
    </row>
    <row r="748" spans="3:3" s="67" customFormat="1" ht="21.75" customHeight="1">
      <c r="C748" s="45"/>
    </row>
    <row r="749" spans="3:3" s="67" customFormat="1" ht="21.75" customHeight="1">
      <c r="C749" s="45"/>
    </row>
    <row r="750" spans="3:3" s="67" customFormat="1" ht="21.75" customHeight="1">
      <c r="C750" s="45"/>
    </row>
    <row r="751" spans="3:3" s="67" customFormat="1" ht="21.75" customHeight="1">
      <c r="C751" s="45"/>
    </row>
    <row r="752" spans="3:3" s="67" customFormat="1" ht="21.75" customHeight="1">
      <c r="C752" s="45"/>
    </row>
    <row r="753" spans="3:3" s="67" customFormat="1" ht="21.75" customHeight="1">
      <c r="C753" s="45"/>
    </row>
    <row r="754" spans="3:3" s="67" customFormat="1" ht="21.75" customHeight="1">
      <c r="C754" s="45"/>
    </row>
    <row r="755" spans="3:3" s="67" customFormat="1" ht="21.75" customHeight="1">
      <c r="C755" s="45"/>
    </row>
    <row r="756" spans="3:3" s="67" customFormat="1" ht="21.75" customHeight="1">
      <c r="C756" s="45"/>
    </row>
    <row r="757" spans="3:3" s="67" customFormat="1" ht="21.75" customHeight="1">
      <c r="C757" s="45"/>
    </row>
    <row r="758" spans="3:3" s="67" customFormat="1" ht="21.75" customHeight="1">
      <c r="C758" s="45"/>
    </row>
    <row r="759" spans="3:3" s="67" customFormat="1" ht="21.75" customHeight="1">
      <c r="C759" s="45"/>
    </row>
    <row r="760" spans="3:3" s="67" customFormat="1" ht="21.75" customHeight="1">
      <c r="C760" s="45"/>
    </row>
    <row r="761" spans="3:3" s="67" customFormat="1" ht="21.75" customHeight="1">
      <c r="C761" s="45"/>
    </row>
    <row r="762" spans="3:3" s="67" customFormat="1" ht="21.75" customHeight="1">
      <c r="C762" s="45"/>
    </row>
    <row r="763" spans="3:3" s="67" customFormat="1" ht="21.75" customHeight="1">
      <c r="C763" s="45"/>
    </row>
    <row r="764" spans="3:3" s="67" customFormat="1" ht="21.75" customHeight="1">
      <c r="C764" s="45"/>
    </row>
    <row r="765" spans="3:3" s="67" customFormat="1" ht="21.75" customHeight="1">
      <c r="C765" s="45"/>
    </row>
    <row r="766" spans="3:3" s="67" customFormat="1" ht="21.75" customHeight="1">
      <c r="C766" s="45"/>
    </row>
    <row r="767" spans="3:3" s="67" customFormat="1" ht="21.75" customHeight="1">
      <c r="C767" s="45"/>
    </row>
    <row r="768" spans="3:3" s="67" customFormat="1" ht="21.75" customHeight="1">
      <c r="C768" s="45"/>
    </row>
    <row r="769" spans="3:3" s="67" customFormat="1" ht="21.75" customHeight="1">
      <c r="C769" s="45"/>
    </row>
    <row r="770" spans="3:3" s="67" customFormat="1" ht="21.75" customHeight="1">
      <c r="C770" s="45"/>
    </row>
    <row r="771" spans="3:3" s="67" customFormat="1" ht="21.75" customHeight="1">
      <c r="C771" s="45"/>
    </row>
    <row r="772" spans="3:3" s="67" customFormat="1" ht="21.75" customHeight="1">
      <c r="C772" s="45"/>
    </row>
    <row r="773" spans="3:3" s="67" customFormat="1" ht="21.75" customHeight="1">
      <c r="C773" s="45"/>
    </row>
    <row r="774" spans="3:3" s="67" customFormat="1" ht="21.75" customHeight="1">
      <c r="C774" s="45"/>
    </row>
    <row r="775" spans="3:3" s="67" customFormat="1" ht="21.75" customHeight="1">
      <c r="C775" s="45"/>
    </row>
    <row r="776" spans="3:3" s="67" customFormat="1" ht="21.75" customHeight="1">
      <c r="C776" s="45"/>
    </row>
    <row r="777" spans="3:3" s="67" customFormat="1" ht="21.75" customHeight="1">
      <c r="C777" s="45"/>
    </row>
    <row r="778" spans="3:3" s="67" customFormat="1" ht="21.75" customHeight="1">
      <c r="C778" s="45"/>
    </row>
    <row r="779" spans="3:3" s="67" customFormat="1" ht="21.75" customHeight="1">
      <c r="C779" s="45"/>
    </row>
    <row r="780" spans="3:3" s="67" customFormat="1" ht="21.75" customHeight="1">
      <c r="C780" s="45"/>
    </row>
    <row r="781" spans="3:3" s="67" customFormat="1" ht="21.75" customHeight="1">
      <c r="C781" s="45"/>
    </row>
    <row r="782" spans="3:3" s="67" customFormat="1" ht="21.75" customHeight="1">
      <c r="C782" s="45"/>
    </row>
    <row r="783" spans="3:3" s="67" customFormat="1" ht="21.75" customHeight="1">
      <c r="C783" s="45"/>
    </row>
    <row r="784" spans="3:3" s="67" customFormat="1" ht="21.75" customHeight="1">
      <c r="C784" s="45"/>
    </row>
    <row r="785" spans="3:3" s="67" customFormat="1" ht="21.75" customHeight="1">
      <c r="C785" s="45"/>
    </row>
    <row r="786" spans="3:3" s="67" customFormat="1" ht="21.75" customHeight="1">
      <c r="C786" s="45"/>
    </row>
    <row r="787" spans="3:3" s="67" customFormat="1" ht="21.75" customHeight="1">
      <c r="C787" s="45"/>
    </row>
    <row r="788" spans="3:3" s="67" customFormat="1" ht="21.75" customHeight="1">
      <c r="C788" s="45"/>
    </row>
    <row r="789" spans="3:3" s="67" customFormat="1" ht="21.75" customHeight="1">
      <c r="C789" s="45"/>
    </row>
    <row r="790" spans="3:3" s="67" customFormat="1" ht="21.75" customHeight="1">
      <c r="C790" s="45"/>
    </row>
    <row r="791" spans="3:3" s="67" customFormat="1" ht="21.75" customHeight="1">
      <c r="C791" s="45"/>
    </row>
    <row r="792" spans="3:3" s="67" customFormat="1" ht="21.75" customHeight="1">
      <c r="C792" s="45"/>
    </row>
    <row r="793" spans="3:3" s="67" customFormat="1" ht="21.75" customHeight="1">
      <c r="C793" s="45"/>
    </row>
    <row r="794" spans="3:3" s="67" customFormat="1" ht="21.75" customHeight="1">
      <c r="C794" s="45"/>
    </row>
    <row r="795" spans="3:3" s="67" customFormat="1" ht="21.75" customHeight="1">
      <c r="C795" s="45"/>
    </row>
    <row r="796" spans="3:3" s="67" customFormat="1" ht="21.75" customHeight="1">
      <c r="C796" s="45"/>
    </row>
    <row r="797" spans="3:3" s="67" customFormat="1" ht="21.75" customHeight="1">
      <c r="C797" s="45"/>
    </row>
    <row r="798" spans="3:3" s="67" customFormat="1" ht="21.75" customHeight="1">
      <c r="C798" s="45"/>
    </row>
    <row r="799" spans="3:3" s="67" customFormat="1" ht="21.75" customHeight="1">
      <c r="C799" s="45"/>
    </row>
    <row r="800" spans="3:3" s="67" customFormat="1" ht="21.75" customHeight="1">
      <c r="C800" s="45"/>
    </row>
    <row r="801" spans="3:3" s="67" customFormat="1" ht="21.75" customHeight="1">
      <c r="C801" s="45"/>
    </row>
    <row r="802" spans="3:3" s="67" customFormat="1" ht="21.75" customHeight="1">
      <c r="C802" s="45"/>
    </row>
    <row r="803" spans="3:3" s="67" customFormat="1" ht="21.75" customHeight="1">
      <c r="C803" s="45"/>
    </row>
    <row r="804" spans="3:3" s="67" customFormat="1" ht="21.75" customHeight="1">
      <c r="C804" s="45"/>
    </row>
    <row r="805" spans="3:3" s="67" customFormat="1" ht="21.75" customHeight="1">
      <c r="C805" s="45"/>
    </row>
    <row r="806" spans="3:3" s="67" customFormat="1" ht="21.75" customHeight="1">
      <c r="C806" s="45"/>
    </row>
    <row r="807" spans="3:3" s="67" customFormat="1" ht="21.75" customHeight="1">
      <c r="C807" s="45"/>
    </row>
    <row r="808" spans="3:3" s="67" customFormat="1" ht="21.75" customHeight="1">
      <c r="C808" s="45"/>
    </row>
    <row r="809" spans="3:3" s="67" customFormat="1" ht="21.75" customHeight="1">
      <c r="C809" s="45"/>
    </row>
    <row r="810" spans="3:3" s="67" customFormat="1" ht="21.75" customHeight="1">
      <c r="C810" s="45"/>
    </row>
    <row r="811" spans="3:3" s="67" customFormat="1" ht="21.75" customHeight="1">
      <c r="C811" s="45"/>
    </row>
    <row r="812" spans="3:3" s="67" customFormat="1" ht="21.75" customHeight="1">
      <c r="C812" s="45"/>
    </row>
    <row r="813" spans="3:3" s="67" customFormat="1" ht="21.75" customHeight="1">
      <c r="C813" s="45"/>
    </row>
    <row r="814" spans="3:3" s="67" customFormat="1" ht="21.75" customHeight="1">
      <c r="C814" s="45"/>
    </row>
    <row r="815" spans="3:3" s="67" customFormat="1" ht="21.75" customHeight="1">
      <c r="C815" s="45"/>
    </row>
    <row r="816" spans="3:3" s="67" customFormat="1" ht="21.75" customHeight="1">
      <c r="C816" s="45"/>
    </row>
    <row r="817" spans="3:3" s="67" customFormat="1" ht="21.75" customHeight="1">
      <c r="C817" s="45"/>
    </row>
    <row r="818" spans="3:3" s="67" customFormat="1" ht="21.75" customHeight="1">
      <c r="C818" s="45"/>
    </row>
    <row r="819" spans="3:3" s="67" customFormat="1" ht="21.75" customHeight="1">
      <c r="C819" s="45"/>
    </row>
    <row r="820" spans="3:3" s="67" customFormat="1" ht="21.75" customHeight="1">
      <c r="C820" s="45"/>
    </row>
    <row r="821" spans="3:3" s="67" customFormat="1" ht="21.75" customHeight="1">
      <c r="C821" s="45"/>
    </row>
    <row r="822" spans="3:3" s="67" customFormat="1" ht="21.75" customHeight="1">
      <c r="C822" s="45"/>
    </row>
    <row r="823" spans="3:3" s="67" customFormat="1" ht="21.75" customHeight="1">
      <c r="C823" s="45"/>
    </row>
    <row r="824" spans="3:3" s="67" customFormat="1" ht="21.75" customHeight="1">
      <c r="C824" s="45"/>
    </row>
    <row r="825" spans="3:3" s="67" customFormat="1" ht="21.75" customHeight="1">
      <c r="C825" s="45"/>
    </row>
    <row r="826" spans="3:3" s="67" customFormat="1" ht="21.75" customHeight="1">
      <c r="C826" s="45"/>
    </row>
    <row r="827" spans="3:3" s="67" customFormat="1" ht="21.75" customHeight="1">
      <c r="C827" s="45"/>
    </row>
    <row r="828" spans="3:3" s="67" customFormat="1" ht="21.75" customHeight="1">
      <c r="C828" s="45"/>
    </row>
    <row r="829" spans="3:3" s="67" customFormat="1" ht="21.75" customHeight="1">
      <c r="C829" s="45"/>
    </row>
    <row r="830" spans="3:3" s="67" customFormat="1" ht="21.75" customHeight="1">
      <c r="C830" s="45"/>
    </row>
    <row r="831" spans="3:3" s="67" customFormat="1" ht="21.75" customHeight="1">
      <c r="C831" s="45"/>
    </row>
    <row r="832" spans="3:3" s="67" customFormat="1" ht="21.75" customHeight="1">
      <c r="C832" s="45"/>
    </row>
    <row r="833" spans="3:3" s="67" customFormat="1" ht="21.75" customHeight="1">
      <c r="C833" s="45"/>
    </row>
    <row r="834" spans="3:3" s="67" customFormat="1" ht="21.75" customHeight="1">
      <c r="C834" s="45"/>
    </row>
    <row r="835" spans="3:3" s="67" customFormat="1" ht="21.75" customHeight="1">
      <c r="C835" s="45"/>
    </row>
    <row r="836" spans="3:3" s="67" customFormat="1" ht="21.75" customHeight="1">
      <c r="C836" s="45"/>
    </row>
    <row r="837" spans="3:3" s="67" customFormat="1" ht="21.75" customHeight="1">
      <c r="C837" s="45"/>
    </row>
    <row r="838" spans="3:3" s="67" customFormat="1" ht="21.75" customHeight="1">
      <c r="C838" s="45"/>
    </row>
    <row r="839" spans="3:3" s="67" customFormat="1" ht="21.75" customHeight="1">
      <c r="C839" s="45"/>
    </row>
    <row r="840" spans="3:3" s="67" customFormat="1" ht="21.75" customHeight="1">
      <c r="C840" s="45"/>
    </row>
    <row r="841" spans="3:3" s="67" customFormat="1" ht="21.75" customHeight="1">
      <c r="C841" s="45"/>
    </row>
    <row r="842" spans="3:3" s="67" customFormat="1" ht="21.75" customHeight="1">
      <c r="C842" s="45"/>
    </row>
    <row r="843" spans="3:3" s="67" customFormat="1" ht="21.75" customHeight="1">
      <c r="C843" s="45"/>
    </row>
    <row r="844" spans="3:3" s="67" customFormat="1" ht="21.75" customHeight="1">
      <c r="C844" s="45"/>
    </row>
    <row r="845" spans="3:3" s="67" customFormat="1" ht="21.75" customHeight="1">
      <c r="C845" s="45"/>
    </row>
    <row r="846" spans="3:3" s="67" customFormat="1" ht="21.75" customHeight="1">
      <c r="C846" s="45"/>
    </row>
    <row r="847" spans="3:3" s="67" customFormat="1" ht="21.75" customHeight="1">
      <c r="C847" s="45"/>
    </row>
    <row r="848" spans="3:3" s="67" customFormat="1" ht="21.75" customHeight="1">
      <c r="C848" s="45"/>
    </row>
    <row r="849" spans="3:3" s="67" customFormat="1" ht="21.75" customHeight="1">
      <c r="C849" s="45"/>
    </row>
    <row r="850" spans="3:3" s="67" customFormat="1" ht="21.75" customHeight="1">
      <c r="C850" s="45"/>
    </row>
    <row r="851" spans="3:3" s="67" customFormat="1" ht="21.75" customHeight="1">
      <c r="C851" s="45"/>
    </row>
    <row r="852" spans="3:3" s="67" customFormat="1" ht="21.75" customHeight="1">
      <c r="C852" s="45"/>
    </row>
    <row r="853" spans="3:3" s="67" customFormat="1" ht="21.75" customHeight="1">
      <c r="C853" s="45"/>
    </row>
    <row r="854" spans="3:3" s="67" customFormat="1" ht="21.75" customHeight="1">
      <c r="C854" s="45"/>
    </row>
    <row r="855" spans="3:3" s="67" customFormat="1" ht="21.75" customHeight="1">
      <c r="C855" s="45"/>
    </row>
    <row r="856" spans="3:3" s="67" customFormat="1" ht="21.75" customHeight="1">
      <c r="C856" s="45"/>
    </row>
    <row r="857" spans="3:3" s="67" customFormat="1" ht="21.75" customHeight="1">
      <c r="C857" s="45"/>
    </row>
    <row r="858" spans="3:3" s="67" customFormat="1" ht="21.75" customHeight="1">
      <c r="C858" s="45"/>
    </row>
    <row r="859" spans="3:3" s="67" customFormat="1" ht="21.75" customHeight="1">
      <c r="C859" s="45"/>
    </row>
    <row r="860" spans="3:3" s="67" customFormat="1" ht="21.75" customHeight="1">
      <c r="C860" s="45"/>
    </row>
    <row r="861" spans="3:3" s="67" customFormat="1" ht="21.75" customHeight="1">
      <c r="C861" s="45"/>
    </row>
    <row r="862" spans="3:3" s="67" customFormat="1" ht="21.75" customHeight="1">
      <c r="C862" s="45"/>
    </row>
    <row r="863" spans="3:3" s="67" customFormat="1" ht="21.75" customHeight="1">
      <c r="C863" s="45"/>
    </row>
    <row r="864" spans="3:3" s="67" customFormat="1" ht="21.75" customHeight="1">
      <c r="C864" s="45"/>
    </row>
    <row r="865" spans="3:3" s="67" customFormat="1" ht="21.75" customHeight="1">
      <c r="C865" s="45"/>
    </row>
    <row r="866" spans="3:3" s="67" customFormat="1" ht="21.75" customHeight="1">
      <c r="C866" s="45"/>
    </row>
    <row r="867" spans="3:3" s="67" customFormat="1" ht="21.75" customHeight="1">
      <c r="C867" s="45"/>
    </row>
    <row r="868" spans="3:3" s="67" customFormat="1" ht="21.75" customHeight="1">
      <c r="C868" s="45"/>
    </row>
    <row r="869" spans="3:3" s="67" customFormat="1" ht="21.75" customHeight="1">
      <c r="C869" s="45"/>
    </row>
    <row r="870" spans="3:3" s="67" customFormat="1" ht="21.75" customHeight="1">
      <c r="C870" s="45"/>
    </row>
    <row r="871" spans="3:3" s="67" customFormat="1" ht="21.75" customHeight="1">
      <c r="C871" s="45"/>
    </row>
    <row r="872" spans="3:3" s="67" customFormat="1" ht="21.75" customHeight="1">
      <c r="C872" s="45"/>
    </row>
    <row r="873" spans="3:3" s="67" customFormat="1" ht="21.75" customHeight="1">
      <c r="C873" s="45"/>
    </row>
    <row r="874" spans="3:3" s="67" customFormat="1" ht="21.75" customHeight="1">
      <c r="C874" s="45"/>
    </row>
    <row r="875" spans="3:3" s="67" customFormat="1" ht="21.75" customHeight="1">
      <c r="C875" s="45"/>
    </row>
    <row r="876" spans="3:3" s="67" customFormat="1" ht="21.75" customHeight="1">
      <c r="C876" s="45"/>
    </row>
    <row r="877" spans="3:3" s="67" customFormat="1" ht="21.75" customHeight="1">
      <c r="C877" s="45"/>
    </row>
    <row r="878" spans="3:3" s="67" customFormat="1" ht="21.75" customHeight="1">
      <c r="C878" s="45"/>
    </row>
    <row r="879" spans="3:3" s="67" customFormat="1" ht="21.75" customHeight="1">
      <c r="C879" s="45"/>
    </row>
    <row r="880" spans="3:3" s="67" customFormat="1" ht="21.75" customHeight="1">
      <c r="C880" s="45"/>
    </row>
    <row r="881" spans="3:3" s="67" customFormat="1" ht="21.75" customHeight="1">
      <c r="C881" s="45"/>
    </row>
    <row r="882" spans="3:3" s="67" customFormat="1" ht="21.75" customHeight="1">
      <c r="C882" s="45"/>
    </row>
    <row r="883" spans="3:3" s="67" customFormat="1" ht="21.75" customHeight="1">
      <c r="C883" s="45"/>
    </row>
    <row r="884" spans="3:3" s="67" customFormat="1" ht="21.75" customHeight="1">
      <c r="C884" s="45"/>
    </row>
    <row r="885" spans="3:3" s="67" customFormat="1" ht="21.75" customHeight="1">
      <c r="C885" s="45"/>
    </row>
    <row r="886" spans="3:3" s="67" customFormat="1" ht="21.75" customHeight="1">
      <c r="C886" s="45"/>
    </row>
    <row r="887" spans="3:3" s="67" customFormat="1" ht="21.75" customHeight="1">
      <c r="C887" s="45"/>
    </row>
    <row r="888" spans="3:3" s="67" customFormat="1" ht="21.75" customHeight="1">
      <c r="C888" s="45"/>
    </row>
    <row r="889" spans="3:3" s="67" customFormat="1" ht="21.75" customHeight="1">
      <c r="C889" s="45"/>
    </row>
    <row r="890" spans="3:3" s="67" customFormat="1" ht="21.75" customHeight="1">
      <c r="C890" s="45"/>
    </row>
    <row r="891" spans="3:3" s="67" customFormat="1" ht="21.75" customHeight="1">
      <c r="C891" s="45"/>
    </row>
    <row r="892" spans="3:3" s="67" customFormat="1" ht="21.75" customHeight="1">
      <c r="C892" s="45"/>
    </row>
    <row r="893" spans="3:3" s="67" customFormat="1" ht="21.75" customHeight="1">
      <c r="C893" s="45"/>
    </row>
    <row r="894" spans="3:3" s="67" customFormat="1" ht="21.75" customHeight="1">
      <c r="C894" s="45"/>
    </row>
    <row r="895" spans="3:3" s="67" customFormat="1" ht="21.75" customHeight="1">
      <c r="C895" s="45"/>
    </row>
    <row r="896" spans="3:3" s="67" customFormat="1" ht="21.75" customHeight="1">
      <c r="C896" s="45"/>
    </row>
    <row r="897" spans="3:3" s="67" customFormat="1" ht="21.75" customHeight="1">
      <c r="C897" s="45"/>
    </row>
    <row r="898" spans="3:3" s="67" customFormat="1" ht="21.75" customHeight="1">
      <c r="C898" s="45"/>
    </row>
    <row r="899" spans="3:3" s="67" customFormat="1" ht="21.75" customHeight="1">
      <c r="C899" s="45"/>
    </row>
    <row r="900" spans="3:3" s="67" customFormat="1" ht="21.75" customHeight="1">
      <c r="C900" s="45"/>
    </row>
    <row r="901" spans="3:3" s="67" customFormat="1" ht="21.75" customHeight="1">
      <c r="C901" s="45"/>
    </row>
    <row r="902" spans="3:3" s="67" customFormat="1" ht="21.75" customHeight="1">
      <c r="C902" s="45"/>
    </row>
    <row r="903" spans="3:3" s="67" customFormat="1" ht="21.75" customHeight="1">
      <c r="C903" s="45"/>
    </row>
    <row r="904" spans="3:3" s="67" customFormat="1" ht="21.75" customHeight="1">
      <c r="C904" s="45"/>
    </row>
    <row r="905" spans="3:3" s="67" customFormat="1" ht="21.75" customHeight="1">
      <c r="C905" s="45"/>
    </row>
    <row r="906" spans="3:3" s="67" customFormat="1" ht="21.75" customHeight="1">
      <c r="C906" s="45"/>
    </row>
    <row r="907" spans="3:3" s="67" customFormat="1" ht="21.75" customHeight="1">
      <c r="C907" s="45"/>
    </row>
    <row r="908" spans="3:3" s="67" customFormat="1" ht="21.75" customHeight="1">
      <c r="C908" s="45"/>
    </row>
    <row r="909" spans="3:3" s="67" customFormat="1" ht="21.75" customHeight="1">
      <c r="C909" s="45"/>
    </row>
    <row r="910" spans="3:3" s="67" customFormat="1" ht="21.75" customHeight="1">
      <c r="C910" s="45"/>
    </row>
    <row r="911" spans="3:3" s="67" customFormat="1" ht="21.75" customHeight="1">
      <c r="C911" s="45"/>
    </row>
    <row r="912" spans="3:3" s="67" customFormat="1" ht="21.75" customHeight="1">
      <c r="C912" s="45"/>
    </row>
    <row r="913" spans="3:3" s="67" customFormat="1" ht="21.75" customHeight="1">
      <c r="C913" s="45"/>
    </row>
    <row r="914" spans="3:3" s="67" customFormat="1" ht="21.75" customHeight="1">
      <c r="C914" s="45"/>
    </row>
    <row r="915" spans="3:3" s="67" customFormat="1" ht="21.75" customHeight="1">
      <c r="C915" s="45"/>
    </row>
    <row r="916" spans="3:3" s="67" customFormat="1" ht="21.75" customHeight="1">
      <c r="C916" s="45"/>
    </row>
    <row r="917" spans="3:3" s="67" customFormat="1" ht="21.75" customHeight="1">
      <c r="C917" s="45"/>
    </row>
    <row r="918" spans="3:3" s="67" customFormat="1" ht="21.75" customHeight="1">
      <c r="C918" s="45"/>
    </row>
    <row r="919" spans="3:3" s="67" customFormat="1" ht="21.75" customHeight="1">
      <c r="C919" s="45"/>
    </row>
    <row r="920" spans="3:3" s="67" customFormat="1" ht="21.75" customHeight="1">
      <c r="C920" s="45"/>
    </row>
    <row r="921" spans="3:3" s="67" customFormat="1" ht="21.75" customHeight="1">
      <c r="C921" s="45"/>
    </row>
    <row r="922" spans="3:3" s="67" customFormat="1" ht="21.75" customHeight="1">
      <c r="C922" s="45"/>
    </row>
    <row r="923" spans="3:3" s="67" customFormat="1" ht="21.75" customHeight="1">
      <c r="C923" s="45"/>
    </row>
    <row r="924" spans="3:3" s="67" customFormat="1" ht="21.75" customHeight="1">
      <c r="C924" s="45"/>
    </row>
    <row r="925" spans="3:3" s="67" customFormat="1" ht="21.75" customHeight="1">
      <c r="C925" s="45"/>
    </row>
    <row r="926" spans="3:3" s="67" customFormat="1" ht="21.75" customHeight="1">
      <c r="C926" s="45"/>
    </row>
    <row r="927" spans="3:3" s="67" customFormat="1" ht="21.75" customHeight="1">
      <c r="C927" s="45"/>
    </row>
    <row r="928" spans="3:3" s="67" customFormat="1" ht="21.75" customHeight="1">
      <c r="C928" s="45"/>
    </row>
    <row r="929" spans="3:3" s="67" customFormat="1" ht="21.75" customHeight="1">
      <c r="C929" s="45"/>
    </row>
    <row r="930" spans="3:3" s="67" customFormat="1" ht="21.75" customHeight="1">
      <c r="C930" s="45"/>
    </row>
    <row r="931" spans="3:3" s="67" customFormat="1" ht="21.75" customHeight="1">
      <c r="C931" s="45"/>
    </row>
    <row r="932" spans="3:3" s="67" customFormat="1" ht="21.75" customHeight="1">
      <c r="C932" s="45"/>
    </row>
    <row r="933" spans="3:3" s="67" customFormat="1" ht="21.75" customHeight="1">
      <c r="C933" s="45"/>
    </row>
    <row r="934" spans="3:3" s="67" customFormat="1" ht="21.75" customHeight="1">
      <c r="C934" s="45"/>
    </row>
    <row r="935" spans="3:3" s="67" customFormat="1" ht="21.75" customHeight="1">
      <c r="C935" s="45"/>
    </row>
    <row r="936" spans="3:3" s="67" customFormat="1" ht="21.75" customHeight="1">
      <c r="C936" s="45"/>
    </row>
    <row r="937" spans="3:3" s="67" customFormat="1" ht="21.75" customHeight="1">
      <c r="C937" s="45"/>
    </row>
    <row r="938" spans="3:3" s="67" customFormat="1" ht="21.75" customHeight="1">
      <c r="C938" s="45"/>
    </row>
    <row r="939" spans="3:3" s="67" customFormat="1" ht="21.75" customHeight="1">
      <c r="C939" s="45"/>
    </row>
    <row r="940" spans="3:3" s="67" customFormat="1" ht="21.75" customHeight="1">
      <c r="C940" s="45"/>
    </row>
    <row r="941" spans="3:3" s="67" customFormat="1" ht="21.75" customHeight="1">
      <c r="C941" s="45"/>
    </row>
    <row r="942" spans="3:3" s="67" customFormat="1" ht="21.75" customHeight="1">
      <c r="C942" s="45"/>
    </row>
    <row r="943" spans="3:3" s="67" customFormat="1" ht="21.75" customHeight="1">
      <c r="C943" s="45"/>
    </row>
    <row r="944" spans="3:3" s="67" customFormat="1" ht="21.75" customHeight="1">
      <c r="C944" s="45"/>
    </row>
    <row r="945" spans="3:3" s="67" customFormat="1" ht="21.75" customHeight="1">
      <c r="C945" s="45"/>
    </row>
    <row r="946" spans="3:3" s="67" customFormat="1" ht="21.75" customHeight="1">
      <c r="C946" s="45"/>
    </row>
    <row r="947" spans="3:3" s="67" customFormat="1" ht="21.75" customHeight="1">
      <c r="C947" s="45"/>
    </row>
    <row r="948" spans="3:3" s="67" customFormat="1" ht="21.75" customHeight="1">
      <c r="C948" s="45"/>
    </row>
    <row r="949" spans="3:3" s="67" customFormat="1" ht="21.75" customHeight="1">
      <c r="C949" s="45"/>
    </row>
    <row r="950" spans="3:3" s="67" customFormat="1" ht="21.75" customHeight="1">
      <c r="C950" s="45"/>
    </row>
    <row r="951" spans="3:3" s="67" customFormat="1" ht="21.75" customHeight="1">
      <c r="C951" s="45"/>
    </row>
    <row r="952" spans="3:3" s="67" customFormat="1" ht="21.75" customHeight="1">
      <c r="C952" s="45"/>
    </row>
    <row r="953" spans="3:3" s="67" customFormat="1" ht="21.75" customHeight="1">
      <c r="C953" s="45"/>
    </row>
    <row r="954" spans="3:3" s="67" customFormat="1" ht="21.75" customHeight="1">
      <c r="C954" s="45"/>
    </row>
    <row r="955" spans="3:3" s="67" customFormat="1" ht="21.75" customHeight="1">
      <c r="C955" s="45"/>
    </row>
    <row r="956" spans="3:3" s="67" customFormat="1" ht="21.75" customHeight="1">
      <c r="C956" s="45"/>
    </row>
    <row r="957" spans="3:3" s="67" customFormat="1" ht="21.75" customHeight="1">
      <c r="C957" s="45"/>
    </row>
    <row r="958" spans="3:3" s="67" customFormat="1" ht="21.75" customHeight="1">
      <c r="C958" s="45"/>
    </row>
    <row r="959" spans="3:3" s="67" customFormat="1" ht="21.75" customHeight="1">
      <c r="C959" s="45"/>
    </row>
    <row r="960" spans="3:3" s="67" customFormat="1" ht="21.75" customHeight="1">
      <c r="C960" s="45"/>
    </row>
    <row r="961" spans="3:3" s="67" customFormat="1" ht="21.75" customHeight="1">
      <c r="C961" s="45"/>
    </row>
    <row r="962" spans="3:3" s="67" customFormat="1" ht="21.75" customHeight="1">
      <c r="C962" s="45"/>
    </row>
    <row r="963" spans="3:3" s="67" customFormat="1" ht="21.75" customHeight="1">
      <c r="C963" s="45"/>
    </row>
    <row r="964" spans="3:3" s="67" customFormat="1" ht="21.75" customHeight="1">
      <c r="C964" s="45"/>
    </row>
    <row r="965" spans="3:3" s="67" customFormat="1" ht="21.75" customHeight="1">
      <c r="C965" s="45"/>
    </row>
    <row r="966" spans="3:3" s="67" customFormat="1" ht="21.75" customHeight="1">
      <c r="C966" s="45"/>
    </row>
    <row r="967" spans="3:3" s="67" customFormat="1" ht="21.75" customHeight="1">
      <c r="C967" s="45"/>
    </row>
    <row r="968" spans="3:3" s="67" customFormat="1" ht="21.75" customHeight="1">
      <c r="C968" s="45"/>
    </row>
    <row r="969" spans="3:3" s="67" customFormat="1" ht="21.75" customHeight="1">
      <c r="C969" s="45"/>
    </row>
    <row r="970" spans="3:3" s="67" customFormat="1" ht="21.75" customHeight="1">
      <c r="C970" s="45"/>
    </row>
    <row r="971" spans="3:3" s="67" customFormat="1" ht="21.75" customHeight="1">
      <c r="C971" s="45"/>
    </row>
    <row r="972" spans="3:3" s="67" customFormat="1" ht="21.75" customHeight="1">
      <c r="C972" s="45"/>
    </row>
    <row r="973" spans="3:3" s="67" customFormat="1" ht="21.75" customHeight="1">
      <c r="C973" s="45"/>
    </row>
    <row r="974" spans="3:3" s="67" customFormat="1" ht="21.75" customHeight="1">
      <c r="C974" s="45"/>
    </row>
    <row r="975" spans="3:3" s="67" customFormat="1" ht="21.75" customHeight="1">
      <c r="C975" s="45"/>
    </row>
    <row r="976" spans="3:3" s="67" customFormat="1" ht="21.75" customHeight="1">
      <c r="C976" s="45"/>
    </row>
    <row r="977" spans="3:3" s="67" customFormat="1" ht="21.75" customHeight="1">
      <c r="C977" s="45"/>
    </row>
    <row r="978" spans="3:3" s="67" customFormat="1" ht="21.75" customHeight="1">
      <c r="C978" s="45"/>
    </row>
    <row r="979" spans="3:3" s="67" customFormat="1" ht="21.75" customHeight="1">
      <c r="C979" s="45"/>
    </row>
    <row r="980" spans="3:3" s="67" customFormat="1" ht="21.75" customHeight="1">
      <c r="C980" s="45"/>
    </row>
    <row r="981" spans="3:3" s="67" customFormat="1" ht="21.75" customHeight="1">
      <c r="C981" s="45"/>
    </row>
    <row r="982" spans="3:3" s="67" customFormat="1" ht="21.75" customHeight="1">
      <c r="C982" s="45"/>
    </row>
    <row r="983" spans="3:3" s="67" customFormat="1" ht="21.75" customHeight="1">
      <c r="C983" s="45"/>
    </row>
    <row r="984" spans="3:3" s="67" customFormat="1" ht="21.75" customHeight="1">
      <c r="C984" s="45"/>
    </row>
    <row r="985" spans="3:3" s="67" customFormat="1" ht="21.75" customHeight="1">
      <c r="C985" s="45"/>
    </row>
    <row r="986" spans="3:3" s="67" customFormat="1" ht="21.75" customHeight="1">
      <c r="C986" s="45"/>
    </row>
    <row r="987" spans="3:3" s="67" customFormat="1" ht="21.75" customHeight="1">
      <c r="C987" s="45"/>
    </row>
    <row r="988" spans="3:3" s="67" customFormat="1" ht="21.75" customHeight="1">
      <c r="C988" s="45"/>
    </row>
    <row r="989" spans="3:3" s="67" customFormat="1" ht="21.75" customHeight="1">
      <c r="C989" s="45"/>
    </row>
    <row r="990" spans="3:3" s="67" customFormat="1" ht="21.75" customHeight="1">
      <c r="C990" s="45"/>
    </row>
    <row r="991" spans="3:3" s="67" customFormat="1" ht="21.75" customHeight="1">
      <c r="C991" s="45"/>
    </row>
    <row r="992" spans="3:3" s="67" customFormat="1" ht="21.75" customHeight="1">
      <c r="C992" s="45"/>
    </row>
    <row r="993" spans="3:3" s="67" customFormat="1" ht="21.75" customHeight="1">
      <c r="C993" s="45"/>
    </row>
    <row r="994" spans="3:3" s="67" customFormat="1" ht="21.75" customHeight="1">
      <c r="C994" s="45"/>
    </row>
    <row r="995" spans="3:3" s="67" customFormat="1" ht="21.75" customHeight="1">
      <c r="C995" s="45"/>
    </row>
    <row r="996" spans="3:3" s="67" customFormat="1" ht="21.75" customHeight="1">
      <c r="C996" s="45"/>
    </row>
    <row r="997" spans="3:3" s="67" customFormat="1" ht="21.75" customHeight="1">
      <c r="C997" s="45"/>
    </row>
    <row r="998" spans="3:3" s="67" customFormat="1" ht="21.75" customHeight="1">
      <c r="C998" s="45"/>
    </row>
    <row r="999" spans="3:3" s="67" customFormat="1" ht="21.75" customHeight="1">
      <c r="C999" s="45"/>
    </row>
    <row r="1000" spans="3:3" s="67" customFormat="1" ht="21.75" customHeight="1">
      <c r="C1000" s="45"/>
    </row>
    <row r="1001" spans="3:3" s="67" customFormat="1" ht="21.75" customHeight="1">
      <c r="C1001" s="45"/>
    </row>
    <row r="1002" spans="3:3" s="67" customFormat="1" ht="21.75" customHeight="1">
      <c r="C1002" s="45"/>
    </row>
    <row r="1003" spans="3:3" s="67" customFormat="1" ht="21.75" customHeight="1">
      <c r="C1003" s="45"/>
    </row>
    <row r="1004" spans="3:3" s="67" customFormat="1" ht="21.75" customHeight="1">
      <c r="C1004" s="45"/>
    </row>
    <row r="1005" spans="3:3" s="67" customFormat="1" ht="21.75" customHeight="1">
      <c r="C1005" s="45"/>
    </row>
    <row r="1006" spans="3:3" s="67" customFormat="1" ht="21.75" customHeight="1">
      <c r="C1006" s="45"/>
    </row>
    <row r="1007" spans="3:3" s="67" customFormat="1" ht="21.75" customHeight="1">
      <c r="C1007" s="45"/>
    </row>
    <row r="1008" spans="3:3" s="67" customFormat="1" ht="21.75" customHeight="1">
      <c r="C1008" s="45"/>
    </row>
    <row r="1009" spans="3:3" s="67" customFormat="1" ht="21.75" customHeight="1">
      <c r="C1009" s="45"/>
    </row>
    <row r="1010" spans="3:3" s="67" customFormat="1" ht="21.75" customHeight="1">
      <c r="C1010" s="45"/>
    </row>
    <row r="1011" spans="3:3" s="67" customFormat="1" ht="21.75" customHeight="1">
      <c r="C1011" s="45"/>
    </row>
    <row r="1012" spans="3:3" s="67" customFormat="1" ht="21.75" customHeight="1">
      <c r="C1012" s="45"/>
    </row>
    <row r="1013" spans="3:3" s="67" customFormat="1" ht="21.75" customHeight="1">
      <c r="C1013" s="45"/>
    </row>
    <row r="1014" spans="3:3" s="67" customFormat="1" ht="21.75" customHeight="1">
      <c r="C1014" s="45"/>
    </row>
    <row r="1015" spans="3:3" s="67" customFormat="1" ht="21.75" customHeight="1">
      <c r="C1015" s="45"/>
    </row>
    <row r="1016" spans="3:3" s="67" customFormat="1" ht="21.75" customHeight="1">
      <c r="C1016" s="45"/>
    </row>
    <row r="1017" spans="3:3" s="67" customFormat="1" ht="21.75" customHeight="1">
      <c r="C1017" s="45"/>
    </row>
    <row r="1018" spans="3:3" s="67" customFormat="1" ht="21.75" customHeight="1">
      <c r="C1018" s="45"/>
    </row>
    <row r="1019" spans="3:3" s="67" customFormat="1" ht="21.75" customHeight="1">
      <c r="C1019" s="45"/>
    </row>
    <row r="1020" spans="3:3" s="67" customFormat="1" ht="21.75" customHeight="1">
      <c r="C1020" s="45"/>
    </row>
    <row r="1021" spans="3:3" s="67" customFormat="1" ht="21.75" customHeight="1">
      <c r="C1021" s="45"/>
    </row>
    <row r="1022" spans="3:3" s="67" customFormat="1" ht="21.75" customHeight="1">
      <c r="C1022" s="45"/>
    </row>
    <row r="1023" spans="3:3" s="67" customFormat="1" ht="21.75" customHeight="1">
      <c r="C1023" s="45"/>
    </row>
    <row r="1024" spans="3:3" s="67" customFormat="1" ht="21.75" customHeight="1">
      <c r="C1024" s="45"/>
    </row>
    <row r="1025" spans="3:3" s="67" customFormat="1" ht="21.75" customHeight="1">
      <c r="C1025" s="45"/>
    </row>
    <row r="1026" spans="3:3" s="67" customFormat="1" ht="21.75" customHeight="1">
      <c r="C1026" s="45"/>
    </row>
    <row r="1027" spans="3:3" s="67" customFormat="1" ht="21.75" customHeight="1">
      <c r="C1027" s="45"/>
    </row>
    <row r="1028" spans="3:3" s="67" customFormat="1" ht="21.75" customHeight="1">
      <c r="C1028" s="45"/>
    </row>
    <row r="1029" spans="3:3" s="67" customFormat="1" ht="21.75" customHeight="1">
      <c r="C1029" s="45"/>
    </row>
    <row r="1030" spans="3:3" s="67" customFormat="1" ht="21.75" customHeight="1">
      <c r="C1030" s="45"/>
    </row>
    <row r="1031" spans="3:3" s="67" customFormat="1" ht="21.75" customHeight="1">
      <c r="C1031" s="45"/>
    </row>
    <row r="1032" spans="3:3" s="67" customFormat="1" ht="21.75" customHeight="1">
      <c r="C1032" s="45"/>
    </row>
    <row r="1033" spans="3:3" s="67" customFormat="1" ht="21.75" customHeight="1">
      <c r="C1033" s="45"/>
    </row>
    <row r="1034" spans="3:3" s="67" customFormat="1" ht="21.75" customHeight="1">
      <c r="C1034" s="45"/>
    </row>
    <row r="1035" spans="3:3" s="67" customFormat="1" ht="21.75" customHeight="1">
      <c r="C1035" s="45"/>
    </row>
    <row r="1036" spans="3:3" s="67" customFormat="1" ht="21.75" customHeight="1">
      <c r="C1036" s="45"/>
    </row>
    <row r="1037" spans="3:3" s="67" customFormat="1" ht="21.75" customHeight="1">
      <c r="C1037" s="45"/>
    </row>
    <row r="1038" spans="3:3" s="67" customFormat="1" ht="21.75" customHeight="1">
      <c r="C1038" s="45"/>
    </row>
    <row r="1039" spans="3:3" s="67" customFormat="1" ht="21.75" customHeight="1">
      <c r="C1039" s="45"/>
    </row>
    <row r="1040" spans="3:3" s="67" customFormat="1" ht="21.75" customHeight="1">
      <c r="C1040" s="45"/>
    </row>
    <row r="1041" spans="3:3" s="67" customFormat="1" ht="21.75" customHeight="1">
      <c r="C1041" s="45"/>
    </row>
    <row r="1042" spans="3:3" s="67" customFormat="1" ht="21.75" customHeight="1">
      <c r="C1042" s="45"/>
    </row>
    <row r="1043" spans="3:3" s="67" customFormat="1" ht="21.75" customHeight="1">
      <c r="C1043" s="45"/>
    </row>
    <row r="1044" spans="3:3" s="67" customFormat="1" ht="21.75" customHeight="1">
      <c r="C1044" s="45"/>
    </row>
    <row r="1045" spans="3:3" s="67" customFormat="1" ht="21.75" customHeight="1">
      <c r="C1045" s="45"/>
    </row>
    <row r="1046" spans="3:3" s="67" customFormat="1" ht="21.75" customHeight="1">
      <c r="C1046" s="45"/>
    </row>
    <row r="1047" spans="3:3" s="67" customFormat="1" ht="21.75" customHeight="1">
      <c r="C1047" s="45"/>
    </row>
    <row r="1048" spans="3:3" s="67" customFormat="1" ht="21.75" customHeight="1">
      <c r="C1048" s="45"/>
    </row>
    <row r="1049" spans="3:3" s="67" customFormat="1" ht="21.75" customHeight="1">
      <c r="C1049" s="45"/>
    </row>
    <row r="1050" spans="3:3" s="67" customFormat="1" ht="21.75" customHeight="1">
      <c r="C1050" s="45"/>
    </row>
    <row r="1051" spans="3:3" s="67" customFormat="1" ht="21.75" customHeight="1">
      <c r="C1051" s="45"/>
    </row>
    <row r="1052" spans="3:3" s="67" customFormat="1" ht="21.75" customHeight="1">
      <c r="C1052" s="45"/>
    </row>
    <row r="1053" spans="3:3" s="67" customFormat="1" ht="21.75" customHeight="1">
      <c r="C1053" s="45"/>
    </row>
    <row r="1054" spans="3:3" s="67" customFormat="1" ht="21.75" customHeight="1">
      <c r="C1054" s="45"/>
    </row>
    <row r="1055" spans="3:3" s="67" customFormat="1" ht="21.75" customHeight="1">
      <c r="C1055" s="45"/>
    </row>
    <row r="1056" spans="3:3" s="67" customFormat="1" ht="21.75" customHeight="1">
      <c r="C1056" s="45"/>
    </row>
    <row r="1057" spans="3:3" s="67" customFormat="1" ht="21.75" customHeight="1">
      <c r="C1057" s="45"/>
    </row>
    <row r="1058" spans="3:3" s="67" customFormat="1" ht="21.75" customHeight="1">
      <c r="C1058" s="45"/>
    </row>
    <row r="1059" spans="3:3" s="67" customFormat="1" ht="21.75" customHeight="1">
      <c r="C1059" s="45"/>
    </row>
    <row r="1060" spans="3:3" s="67" customFormat="1" ht="21.75" customHeight="1">
      <c r="C1060" s="45"/>
    </row>
    <row r="1061" spans="3:3" s="67" customFormat="1" ht="21.75" customHeight="1">
      <c r="C1061" s="45"/>
    </row>
    <row r="1062" spans="3:3" s="67" customFormat="1" ht="21.75" customHeight="1">
      <c r="C1062" s="45"/>
    </row>
    <row r="1063" spans="3:3" s="67" customFormat="1" ht="21.75" customHeight="1">
      <c r="C1063" s="45"/>
    </row>
    <row r="1064" spans="3:3" s="67" customFormat="1" ht="21.75" customHeight="1">
      <c r="C1064" s="45"/>
    </row>
    <row r="1065" spans="3:3" s="67" customFormat="1" ht="21.75" customHeight="1">
      <c r="C1065" s="45"/>
    </row>
    <row r="1066" spans="3:3" s="67" customFormat="1" ht="21.75" customHeight="1">
      <c r="C1066" s="45"/>
    </row>
    <row r="1067" spans="3:3" s="67" customFormat="1" ht="21.75" customHeight="1">
      <c r="C1067" s="45"/>
    </row>
    <row r="1068" spans="3:3" s="67" customFormat="1" ht="21.75" customHeight="1">
      <c r="C1068" s="45"/>
    </row>
    <row r="1069" spans="3:3" s="67" customFormat="1" ht="21.75" customHeight="1">
      <c r="C1069" s="45"/>
    </row>
    <row r="1070" spans="3:3" s="67" customFormat="1" ht="21.75" customHeight="1">
      <c r="C1070" s="45"/>
    </row>
    <row r="1071" spans="3:3" s="67" customFormat="1" ht="21.75" customHeight="1">
      <c r="C1071" s="45"/>
    </row>
    <row r="1072" spans="3:3" s="67" customFormat="1" ht="21.75" customHeight="1">
      <c r="C1072" s="45"/>
    </row>
    <row r="1073" spans="3:3" s="67" customFormat="1" ht="21.75" customHeight="1">
      <c r="C1073" s="45"/>
    </row>
    <row r="1074" spans="3:3" s="67" customFormat="1" ht="21.75" customHeight="1">
      <c r="C1074" s="45"/>
    </row>
    <row r="1075" spans="3:3" s="67" customFormat="1" ht="21.75" customHeight="1">
      <c r="C1075" s="45"/>
    </row>
    <row r="1076" spans="3:3" s="67" customFormat="1" ht="21.75" customHeight="1">
      <c r="C1076" s="45"/>
    </row>
    <row r="1077" spans="3:3" s="67" customFormat="1" ht="21.75" customHeight="1">
      <c r="C1077" s="45"/>
    </row>
    <row r="1078" spans="3:3" s="67" customFormat="1" ht="21.75" customHeight="1">
      <c r="C1078" s="45"/>
    </row>
    <row r="1079" spans="3:3" s="67" customFormat="1" ht="21.75" customHeight="1">
      <c r="C1079" s="45"/>
    </row>
    <row r="1080" spans="3:3" s="67" customFormat="1" ht="21.75" customHeight="1">
      <c r="C1080" s="45"/>
    </row>
    <row r="1081" spans="3:3" s="67" customFormat="1" ht="21.75" customHeight="1">
      <c r="C1081" s="45"/>
    </row>
    <row r="1082" spans="3:3" s="67" customFormat="1" ht="21.75" customHeight="1">
      <c r="C1082" s="45"/>
    </row>
    <row r="1083" spans="3:3" s="67" customFormat="1" ht="21.75" customHeight="1">
      <c r="C1083" s="45"/>
    </row>
    <row r="1084" spans="3:3" s="67" customFormat="1" ht="21.75" customHeight="1">
      <c r="C1084" s="45"/>
    </row>
    <row r="1085" spans="3:3" s="67" customFormat="1" ht="21.75" customHeight="1">
      <c r="C1085" s="45"/>
    </row>
    <row r="1086" spans="3:3" s="67" customFormat="1" ht="21.75" customHeight="1">
      <c r="C1086" s="45"/>
    </row>
    <row r="1087" spans="3:3" s="67" customFormat="1" ht="21.75" customHeight="1">
      <c r="C1087" s="45"/>
    </row>
    <row r="1088" spans="3:3" s="67" customFormat="1" ht="21.75" customHeight="1">
      <c r="C1088" s="45"/>
    </row>
    <row r="1089" spans="3:3" s="67" customFormat="1" ht="21.75" customHeight="1">
      <c r="C1089" s="45"/>
    </row>
    <row r="1090" spans="3:3" s="67" customFormat="1" ht="21.75" customHeight="1">
      <c r="C1090" s="45"/>
    </row>
    <row r="1091" spans="3:3" s="67" customFormat="1" ht="21.75" customHeight="1">
      <c r="C1091" s="45"/>
    </row>
    <row r="1092" spans="3:3" s="67" customFormat="1" ht="21.75" customHeight="1">
      <c r="C1092" s="45"/>
    </row>
    <row r="1093" spans="3:3" s="67" customFormat="1" ht="21.75" customHeight="1">
      <c r="C1093" s="45"/>
    </row>
    <row r="1094" spans="3:3" s="67" customFormat="1" ht="21.75" customHeight="1">
      <c r="C1094" s="45"/>
    </row>
    <row r="1095" spans="3:3" s="67" customFormat="1" ht="21.75" customHeight="1">
      <c r="C1095" s="45"/>
    </row>
    <row r="1096" spans="3:3" s="67" customFormat="1" ht="21.75" customHeight="1">
      <c r="C1096" s="45"/>
    </row>
    <row r="1097" spans="3:3" s="67" customFormat="1" ht="21.75" customHeight="1">
      <c r="C1097" s="45"/>
    </row>
    <row r="1098" spans="3:3" s="67" customFormat="1" ht="21.75" customHeight="1">
      <c r="C1098" s="45"/>
    </row>
    <row r="1099" spans="3:3" s="67" customFormat="1" ht="21.75" customHeight="1">
      <c r="C1099" s="45"/>
    </row>
    <row r="1100" spans="3:3" s="67" customFormat="1" ht="21.75" customHeight="1">
      <c r="C1100" s="45"/>
    </row>
    <row r="1101" spans="3:3" s="67" customFormat="1" ht="21.75" customHeight="1">
      <c r="C1101" s="45"/>
    </row>
    <row r="1102" spans="3:3" s="67" customFormat="1" ht="21.75" customHeight="1">
      <c r="C1102" s="45"/>
    </row>
    <row r="1103" spans="3:3" s="67" customFormat="1" ht="21.75" customHeight="1">
      <c r="C1103" s="45"/>
    </row>
    <row r="1104" spans="3:3" s="67" customFormat="1" ht="21.75" customHeight="1">
      <c r="C1104" s="45"/>
    </row>
    <row r="1105" spans="3:3" s="67" customFormat="1" ht="21.75" customHeight="1">
      <c r="C1105" s="45"/>
    </row>
    <row r="1106" spans="3:3" s="67" customFormat="1" ht="21.75" customHeight="1">
      <c r="C1106" s="45"/>
    </row>
    <row r="1107" spans="3:3" s="67" customFormat="1" ht="21.75" customHeight="1">
      <c r="C1107" s="45"/>
    </row>
    <row r="1108" spans="3:3" s="67" customFormat="1" ht="21.75" customHeight="1">
      <c r="C1108" s="45"/>
    </row>
    <row r="1109" spans="3:3" s="67" customFormat="1" ht="21.75" customHeight="1">
      <c r="C1109" s="45"/>
    </row>
    <row r="1110" spans="3:3" s="67" customFormat="1" ht="21.75" customHeight="1">
      <c r="C1110" s="45"/>
    </row>
    <row r="1111" spans="3:3" s="67" customFormat="1" ht="21.75" customHeight="1">
      <c r="C1111" s="45"/>
    </row>
    <row r="1112" spans="3:3" s="67" customFormat="1" ht="21.75" customHeight="1">
      <c r="C1112" s="45"/>
    </row>
    <row r="1113" spans="3:3" s="67" customFormat="1" ht="21.75" customHeight="1">
      <c r="C1113" s="45"/>
    </row>
    <row r="1114" spans="3:3" s="67" customFormat="1" ht="21.75" customHeight="1">
      <c r="C1114" s="45"/>
    </row>
    <row r="1115" spans="3:3" s="67" customFormat="1" ht="21.75" customHeight="1">
      <c r="C1115" s="45"/>
    </row>
    <row r="1116" spans="3:3" s="67" customFormat="1" ht="21.75" customHeight="1">
      <c r="C1116" s="45"/>
    </row>
    <row r="1117" spans="3:3" s="67" customFormat="1" ht="21.75" customHeight="1">
      <c r="C1117" s="45"/>
    </row>
    <row r="1118" spans="3:3" s="67" customFormat="1" ht="21.75" customHeight="1">
      <c r="C1118" s="45"/>
    </row>
    <row r="1119" spans="3:3" s="67" customFormat="1" ht="21.75" customHeight="1">
      <c r="C1119" s="45"/>
    </row>
    <row r="1120" spans="3:3" s="67" customFormat="1" ht="21.75" customHeight="1">
      <c r="C1120" s="45"/>
    </row>
    <row r="1121" spans="3:3" s="67" customFormat="1" ht="21.75" customHeight="1">
      <c r="C1121" s="45"/>
    </row>
    <row r="1122" spans="3:3" s="67" customFormat="1" ht="21.75" customHeight="1">
      <c r="C1122" s="45"/>
    </row>
    <row r="1123" spans="3:3" s="67" customFormat="1" ht="21.75" customHeight="1">
      <c r="C1123" s="45"/>
    </row>
    <row r="1124" spans="3:3" s="67" customFormat="1" ht="21.75" customHeight="1">
      <c r="C1124" s="45"/>
    </row>
    <row r="1125" spans="3:3" s="67" customFormat="1" ht="21.75" customHeight="1">
      <c r="C1125" s="45"/>
    </row>
    <row r="1126" spans="3:3" s="67" customFormat="1" ht="21.75" customHeight="1">
      <c r="C1126" s="45"/>
    </row>
    <row r="1127" spans="3:3" s="67" customFormat="1" ht="21.75" customHeight="1">
      <c r="C1127" s="45"/>
    </row>
    <row r="1128" spans="3:3" s="67" customFormat="1" ht="21.75" customHeight="1">
      <c r="C1128" s="45"/>
    </row>
    <row r="1129" spans="3:3" s="67" customFormat="1" ht="21.75" customHeight="1">
      <c r="C1129" s="45"/>
    </row>
    <row r="1130" spans="3:3" s="67" customFormat="1" ht="21.75" customHeight="1">
      <c r="C1130" s="45"/>
    </row>
    <row r="1131" spans="3:3" s="67" customFormat="1" ht="21.75" customHeight="1">
      <c r="C1131" s="45"/>
    </row>
    <row r="1132" spans="3:3" s="67" customFormat="1" ht="21.75" customHeight="1">
      <c r="C1132" s="45"/>
    </row>
    <row r="1133" spans="3:3" s="67" customFormat="1" ht="21.75" customHeight="1">
      <c r="C1133" s="45"/>
    </row>
    <row r="1134" spans="3:3" s="67" customFormat="1" ht="21.75" customHeight="1">
      <c r="C1134" s="45"/>
    </row>
    <row r="1135" spans="3:3" s="67" customFormat="1" ht="21.75" customHeight="1">
      <c r="C1135" s="45"/>
    </row>
    <row r="1136" spans="3:3" s="67" customFormat="1" ht="21.75" customHeight="1">
      <c r="C1136" s="45"/>
    </row>
    <row r="1137" spans="3:3" s="67" customFormat="1" ht="21.75" customHeight="1">
      <c r="C1137" s="45"/>
    </row>
    <row r="1138" spans="3:3" s="67" customFormat="1" ht="21.75" customHeight="1">
      <c r="C1138" s="45"/>
    </row>
    <row r="1139" spans="3:3" s="67" customFormat="1" ht="21.75" customHeight="1">
      <c r="C1139" s="45"/>
    </row>
    <row r="1140" spans="3:3" s="67" customFormat="1" ht="21.75" customHeight="1">
      <c r="C1140" s="45"/>
    </row>
    <row r="1141" spans="3:3" s="67" customFormat="1" ht="21.75" customHeight="1">
      <c r="C1141" s="45"/>
    </row>
    <row r="1142" spans="3:3" s="67" customFormat="1" ht="21.75" customHeight="1">
      <c r="C1142" s="45"/>
    </row>
    <row r="1143" spans="3:3" s="67" customFormat="1" ht="21.75" customHeight="1">
      <c r="C1143" s="45"/>
    </row>
    <row r="1144" spans="3:3" s="67" customFormat="1" ht="21.75" customHeight="1">
      <c r="C1144" s="45"/>
    </row>
    <row r="1145" spans="3:3" s="67" customFormat="1" ht="21.75" customHeight="1">
      <c r="C1145" s="45"/>
    </row>
    <row r="1146" spans="3:3" s="67" customFormat="1" ht="21.75" customHeight="1">
      <c r="C1146" s="45"/>
    </row>
    <row r="1147" spans="3:3" s="67" customFormat="1" ht="21.75" customHeight="1">
      <c r="C1147" s="45"/>
    </row>
    <row r="1148" spans="3:3" s="67" customFormat="1" ht="21.75" customHeight="1">
      <c r="C1148" s="45"/>
    </row>
    <row r="1149" spans="3:3" s="67" customFormat="1" ht="21.75" customHeight="1">
      <c r="C1149" s="45"/>
    </row>
    <row r="1150" spans="3:3" s="67" customFormat="1" ht="21.75" customHeight="1">
      <c r="C1150" s="45"/>
    </row>
    <row r="1151" spans="3:3" s="67" customFormat="1" ht="21.75" customHeight="1">
      <c r="C1151" s="45"/>
    </row>
    <row r="1152" spans="3:3" s="67" customFormat="1" ht="21.75" customHeight="1">
      <c r="C1152" s="45"/>
    </row>
    <row r="1153" spans="3:3" s="67" customFormat="1" ht="21.75" customHeight="1">
      <c r="C1153" s="45"/>
    </row>
    <row r="1154" spans="3:3" s="67" customFormat="1" ht="21.75" customHeight="1">
      <c r="C1154" s="45"/>
    </row>
    <row r="1155" spans="3:3" s="67" customFormat="1" ht="21.75" customHeight="1">
      <c r="C1155" s="45"/>
    </row>
    <row r="1156" spans="3:3" s="67" customFormat="1" ht="21.75" customHeight="1">
      <c r="C1156" s="45"/>
    </row>
    <row r="1157" spans="3:3" s="67" customFormat="1" ht="21.75" customHeight="1">
      <c r="C1157" s="45"/>
    </row>
    <row r="1158" spans="3:3" s="67" customFormat="1" ht="21.75" customHeight="1">
      <c r="C1158" s="45"/>
    </row>
    <row r="1159" spans="3:3" s="67" customFormat="1" ht="21.75" customHeight="1">
      <c r="C1159" s="45"/>
    </row>
    <row r="1160" spans="3:3" s="67" customFormat="1" ht="21.75" customHeight="1">
      <c r="C1160" s="45"/>
    </row>
    <row r="1161" spans="3:3" s="67" customFormat="1" ht="21.75" customHeight="1">
      <c r="C1161" s="45"/>
    </row>
    <row r="1162" spans="3:3" s="67" customFormat="1" ht="21.75" customHeight="1">
      <c r="C1162" s="45"/>
    </row>
    <row r="1163" spans="3:3" s="67" customFormat="1" ht="21.75" customHeight="1">
      <c r="C1163" s="45"/>
    </row>
    <row r="1164" spans="3:3" s="67" customFormat="1" ht="21.75" customHeight="1">
      <c r="C1164" s="45"/>
    </row>
    <row r="1165" spans="3:3" s="67" customFormat="1" ht="21.75" customHeight="1">
      <c r="C1165" s="45"/>
    </row>
    <row r="1166" spans="3:3" s="67" customFormat="1" ht="21.75" customHeight="1">
      <c r="C1166" s="45"/>
    </row>
    <row r="1167" spans="3:3" s="67" customFormat="1" ht="21.75" customHeight="1">
      <c r="C1167" s="45"/>
    </row>
    <row r="1168" spans="3:3" s="67" customFormat="1" ht="21.75" customHeight="1">
      <c r="C1168" s="45"/>
    </row>
    <row r="1169" spans="3:3" s="67" customFormat="1" ht="21.75" customHeight="1">
      <c r="C1169" s="45"/>
    </row>
    <row r="1170" spans="3:3" s="67" customFormat="1" ht="21.75" customHeight="1">
      <c r="C1170" s="45"/>
    </row>
    <row r="1171" spans="3:3" s="67" customFormat="1" ht="21.75" customHeight="1">
      <c r="C1171" s="45"/>
    </row>
    <row r="1172" spans="3:3" s="67" customFormat="1" ht="21.75" customHeight="1">
      <c r="C1172" s="45"/>
    </row>
    <row r="1173" spans="3:3" s="67" customFormat="1" ht="21.75" customHeight="1">
      <c r="C1173" s="45"/>
    </row>
    <row r="1174" spans="3:3" s="67" customFormat="1" ht="21.75" customHeight="1">
      <c r="C1174" s="45"/>
    </row>
    <row r="1175" spans="3:3" s="67" customFormat="1" ht="21.75" customHeight="1">
      <c r="C1175" s="45"/>
    </row>
    <row r="1176" spans="3:3" s="67" customFormat="1" ht="21.75" customHeight="1">
      <c r="C1176" s="45"/>
    </row>
    <row r="1177" spans="3:3" s="67" customFormat="1" ht="21.75" customHeight="1">
      <c r="C1177" s="45"/>
    </row>
    <row r="1178" spans="3:3" s="67" customFormat="1" ht="21.75" customHeight="1">
      <c r="C1178" s="45"/>
    </row>
    <row r="1179" spans="3:3" s="67" customFormat="1" ht="21.75" customHeight="1">
      <c r="C1179" s="45"/>
    </row>
    <row r="1180" spans="3:3" s="67" customFormat="1" ht="21.75" customHeight="1">
      <c r="C1180" s="45"/>
    </row>
    <row r="1181" spans="3:3" s="67" customFormat="1" ht="21.75" customHeight="1">
      <c r="C1181" s="45"/>
    </row>
    <row r="1182" spans="3:3" s="67" customFormat="1" ht="21.75" customHeight="1">
      <c r="C1182" s="45"/>
    </row>
    <row r="1183" spans="3:3" s="67" customFormat="1" ht="21.75" customHeight="1">
      <c r="C1183" s="45"/>
    </row>
    <row r="1184" spans="3:3" s="67" customFormat="1" ht="21.75" customHeight="1">
      <c r="C1184" s="45"/>
    </row>
    <row r="1185" spans="3:3" s="67" customFormat="1" ht="21.75" customHeight="1">
      <c r="C1185" s="45"/>
    </row>
    <row r="1186" spans="3:3" s="67" customFormat="1" ht="21.75" customHeight="1">
      <c r="C1186" s="45"/>
    </row>
    <row r="1187" spans="3:3" s="67" customFormat="1" ht="21.75" customHeight="1">
      <c r="C1187" s="45"/>
    </row>
    <row r="1188" spans="3:3" s="67" customFormat="1" ht="21.75" customHeight="1">
      <c r="C1188" s="45"/>
    </row>
    <row r="1189" spans="3:3" s="67" customFormat="1" ht="21.75" customHeight="1">
      <c r="C1189" s="45"/>
    </row>
    <row r="1190" spans="3:3" s="67" customFormat="1" ht="21.75" customHeight="1">
      <c r="C1190" s="45"/>
    </row>
    <row r="1191" spans="3:3" s="67" customFormat="1" ht="21.75" customHeight="1">
      <c r="C1191" s="45"/>
    </row>
    <row r="1192" spans="3:3" s="67" customFormat="1" ht="21.75" customHeight="1">
      <c r="C1192" s="45"/>
    </row>
    <row r="1193" spans="3:3" s="67" customFormat="1" ht="21.75" customHeight="1">
      <c r="C1193" s="45"/>
    </row>
    <row r="1194" spans="3:3" s="67" customFormat="1" ht="21.75" customHeight="1">
      <c r="C1194" s="45"/>
    </row>
    <row r="1195" spans="3:3" s="67" customFormat="1" ht="21.75" customHeight="1">
      <c r="C1195" s="45"/>
    </row>
    <row r="1196" spans="3:3" s="67" customFormat="1" ht="21.75" customHeight="1">
      <c r="C1196" s="45"/>
    </row>
    <row r="1197" spans="3:3" s="67" customFormat="1" ht="21.75" customHeight="1">
      <c r="C1197" s="45"/>
    </row>
    <row r="1198" spans="3:3" s="67" customFormat="1" ht="21.75" customHeight="1">
      <c r="C1198" s="45"/>
    </row>
    <row r="1199" spans="3:3" s="67" customFormat="1" ht="21.75" customHeight="1">
      <c r="C1199" s="45"/>
    </row>
    <row r="1200" spans="3:3" s="67" customFormat="1" ht="21.75" customHeight="1">
      <c r="C1200" s="45"/>
    </row>
    <row r="1201" spans="3:3" s="67" customFormat="1" ht="21.75" customHeight="1">
      <c r="C1201" s="45"/>
    </row>
    <row r="1202" spans="3:3" s="67" customFormat="1" ht="21.75" customHeight="1">
      <c r="C1202" s="45"/>
    </row>
    <row r="1203" spans="3:3" s="67" customFormat="1" ht="21.75" customHeight="1">
      <c r="C1203" s="45"/>
    </row>
    <row r="1204" spans="3:3" s="67" customFormat="1" ht="21.75" customHeight="1">
      <c r="C1204" s="45"/>
    </row>
    <row r="1205" spans="3:3" s="67" customFormat="1" ht="21.75" customHeight="1">
      <c r="C1205" s="45"/>
    </row>
    <row r="1206" spans="3:3" s="67" customFormat="1" ht="21.75" customHeight="1">
      <c r="C1206" s="45"/>
    </row>
    <row r="1207" spans="3:3" s="67" customFormat="1" ht="21.75" customHeight="1">
      <c r="C1207" s="45"/>
    </row>
    <row r="1208" spans="3:3" s="67" customFormat="1" ht="21.75" customHeight="1">
      <c r="C1208" s="45"/>
    </row>
    <row r="1209" spans="3:3" s="67" customFormat="1" ht="21.75" customHeight="1">
      <c r="C1209" s="45"/>
    </row>
    <row r="1210" spans="3:3" s="67" customFormat="1" ht="21.75" customHeight="1">
      <c r="C1210" s="45"/>
    </row>
    <row r="1211" spans="3:3" s="67" customFormat="1" ht="21.75" customHeight="1">
      <c r="C1211" s="45"/>
    </row>
    <row r="1212" spans="3:3" s="67" customFormat="1" ht="21.75" customHeight="1">
      <c r="C1212" s="45"/>
    </row>
    <row r="1213" spans="3:3" s="67" customFormat="1" ht="21.75" customHeight="1">
      <c r="C1213" s="45"/>
    </row>
    <row r="1214" spans="3:3" s="67" customFormat="1" ht="21.75" customHeight="1">
      <c r="C1214" s="45"/>
    </row>
    <row r="1215" spans="3:3" s="67" customFormat="1" ht="21.75" customHeight="1">
      <c r="C1215" s="45"/>
    </row>
    <row r="1216" spans="3:3" s="67" customFormat="1" ht="21.75" customHeight="1">
      <c r="C1216" s="45"/>
    </row>
    <row r="1217" spans="3:3" s="67" customFormat="1" ht="21.75" customHeight="1">
      <c r="C1217" s="45"/>
    </row>
    <row r="1218" spans="3:3" s="67" customFormat="1" ht="21.75" customHeight="1">
      <c r="C1218" s="45"/>
    </row>
    <row r="1219" spans="3:3" s="67" customFormat="1" ht="21.75" customHeight="1">
      <c r="C1219" s="45"/>
    </row>
    <row r="1220" spans="3:3" s="67" customFormat="1" ht="21.75" customHeight="1">
      <c r="C1220" s="45"/>
    </row>
    <row r="1221" spans="3:3" s="67" customFormat="1" ht="21.75" customHeight="1">
      <c r="C1221" s="45"/>
    </row>
    <row r="1222" spans="3:3" s="67" customFormat="1" ht="21.75" customHeight="1">
      <c r="C1222" s="45"/>
    </row>
    <row r="1223" spans="3:3" s="67" customFormat="1" ht="21.75" customHeight="1">
      <c r="C1223" s="45"/>
    </row>
    <row r="1224" spans="3:3" s="67" customFormat="1" ht="21.75" customHeight="1">
      <c r="C1224" s="45"/>
    </row>
    <row r="1225" spans="3:3" s="67" customFormat="1" ht="21.75" customHeight="1">
      <c r="C1225" s="45"/>
    </row>
    <row r="1226" spans="3:3" s="67" customFormat="1" ht="21.75" customHeight="1">
      <c r="C1226" s="45"/>
    </row>
    <row r="1227" spans="3:3" s="67" customFormat="1" ht="21.75" customHeight="1">
      <c r="C1227" s="45"/>
    </row>
    <row r="1228" spans="3:3" s="67" customFormat="1" ht="21.75" customHeight="1">
      <c r="C1228" s="45"/>
    </row>
    <row r="1229" spans="3:3" s="67" customFormat="1" ht="21.75" customHeight="1">
      <c r="C1229" s="45"/>
    </row>
    <row r="1230" spans="3:3" s="67" customFormat="1" ht="21.75" customHeight="1">
      <c r="C1230" s="45"/>
    </row>
    <row r="1231" spans="3:3" s="67" customFormat="1" ht="21.75" customHeight="1">
      <c r="C1231" s="45"/>
    </row>
    <row r="1232" spans="3:3" s="67" customFormat="1" ht="21.75" customHeight="1">
      <c r="C1232" s="45"/>
    </row>
    <row r="1233" spans="3:3" s="67" customFormat="1" ht="21.75" customHeight="1">
      <c r="C1233" s="45"/>
    </row>
    <row r="1234" spans="3:3" s="67" customFormat="1" ht="21.75" customHeight="1">
      <c r="C1234" s="45"/>
    </row>
    <row r="1235" spans="3:3" s="67" customFormat="1" ht="21.75" customHeight="1">
      <c r="C1235" s="45"/>
    </row>
    <row r="1236" spans="3:3" s="67" customFormat="1" ht="21.75" customHeight="1">
      <c r="C1236" s="45"/>
    </row>
    <row r="1237" spans="3:3" s="67" customFormat="1" ht="21.75" customHeight="1">
      <c r="C1237" s="45"/>
    </row>
    <row r="1238" spans="3:3" s="67" customFormat="1" ht="21.75" customHeight="1">
      <c r="C1238" s="45"/>
    </row>
    <row r="1239" spans="3:3" s="67" customFormat="1" ht="21.75" customHeight="1">
      <c r="C1239" s="45"/>
    </row>
    <row r="1240" spans="3:3" s="67" customFormat="1" ht="21.75" customHeight="1">
      <c r="C1240" s="45"/>
    </row>
    <row r="1241" spans="3:3" s="67" customFormat="1" ht="21.75" customHeight="1">
      <c r="C1241" s="45"/>
    </row>
    <row r="1242" spans="3:3" s="67" customFormat="1" ht="21.75" customHeight="1">
      <c r="C1242" s="45"/>
    </row>
    <row r="1243" spans="3:3" s="67" customFormat="1" ht="21.75" customHeight="1">
      <c r="C1243" s="45"/>
    </row>
    <row r="1244" spans="3:3" s="67" customFormat="1" ht="21.75" customHeight="1">
      <c r="C1244" s="45"/>
    </row>
    <row r="1245" spans="3:3" s="67" customFormat="1" ht="21.75" customHeight="1">
      <c r="C1245" s="45"/>
    </row>
    <row r="1246" spans="3:3" s="67" customFormat="1" ht="21.75" customHeight="1">
      <c r="C1246" s="45"/>
    </row>
    <row r="1247" spans="3:3" s="67" customFormat="1" ht="21.75" customHeight="1">
      <c r="C1247" s="45"/>
    </row>
    <row r="1248" spans="3:3" s="67" customFormat="1" ht="21.75" customHeight="1">
      <c r="C1248" s="45"/>
    </row>
    <row r="1249" spans="3:3" s="67" customFormat="1" ht="21.75" customHeight="1">
      <c r="C1249" s="45"/>
    </row>
    <row r="1250" spans="3:3" s="67" customFormat="1" ht="21.75" customHeight="1">
      <c r="C1250" s="45"/>
    </row>
    <row r="1251" spans="3:3" s="67" customFormat="1" ht="21.75" customHeight="1">
      <c r="C1251" s="45"/>
    </row>
    <row r="1252" spans="3:3" s="67" customFormat="1" ht="21.75" customHeight="1">
      <c r="C1252" s="45"/>
    </row>
    <row r="1253" spans="3:3" s="67" customFormat="1" ht="21.75" customHeight="1">
      <c r="C1253" s="45"/>
    </row>
    <row r="1254" spans="3:3" s="67" customFormat="1" ht="21.75" customHeight="1">
      <c r="C1254" s="45"/>
    </row>
    <row r="1255" spans="3:3" s="67" customFormat="1" ht="21.75" customHeight="1">
      <c r="C1255" s="45"/>
    </row>
    <row r="1256" spans="3:3" s="67" customFormat="1" ht="21.75" customHeight="1">
      <c r="C1256" s="45"/>
    </row>
    <row r="1257" spans="3:3" s="67" customFormat="1" ht="21.75" customHeight="1">
      <c r="C1257" s="45"/>
    </row>
    <row r="1258" spans="3:3" s="67" customFormat="1" ht="21.75" customHeight="1">
      <c r="C1258" s="45"/>
    </row>
    <row r="1259" spans="3:3" s="67" customFormat="1" ht="21.75" customHeight="1">
      <c r="C1259" s="45"/>
    </row>
    <row r="1260" spans="3:3" s="67" customFormat="1" ht="21.75" customHeight="1">
      <c r="C1260" s="45"/>
    </row>
    <row r="1261" spans="3:3" s="67" customFormat="1" ht="21.75" customHeight="1">
      <c r="C1261" s="45"/>
    </row>
    <row r="1262" spans="3:3" s="67" customFormat="1" ht="21.75" customHeight="1">
      <c r="C1262" s="45"/>
    </row>
    <row r="1263" spans="3:3" s="67" customFormat="1" ht="21.75" customHeight="1">
      <c r="C1263" s="45"/>
    </row>
    <row r="1264" spans="3:3" s="67" customFormat="1" ht="21.75" customHeight="1">
      <c r="C1264" s="45"/>
    </row>
    <row r="1265" spans="3:3" s="67" customFormat="1" ht="21.75" customHeight="1">
      <c r="C1265" s="45"/>
    </row>
    <row r="1266" spans="3:3" s="67" customFormat="1" ht="21.75" customHeight="1">
      <c r="C1266" s="45"/>
    </row>
    <row r="1267" spans="3:3" s="67" customFormat="1" ht="21.75" customHeight="1">
      <c r="C1267" s="45"/>
    </row>
    <row r="1268" spans="3:3" s="67" customFormat="1" ht="21.75" customHeight="1">
      <c r="C1268" s="45"/>
    </row>
    <row r="1269" spans="3:3" s="67" customFormat="1" ht="21.75" customHeight="1">
      <c r="C1269" s="45"/>
    </row>
    <row r="1270" spans="3:3" s="67" customFormat="1" ht="21.75" customHeight="1">
      <c r="C1270" s="45"/>
    </row>
    <row r="1271" spans="3:3" s="67" customFormat="1" ht="21.75" customHeight="1">
      <c r="C1271" s="45"/>
    </row>
    <row r="1272" spans="3:3" s="67" customFormat="1" ht="21.75" customHeight="1">
      <c r="C1272" s="45"/>
    </row>
    <row r="1273" spans="3:3" s="67" customFormat="1" ht="21.75" customHeight="1">
      <c r="C1273" s="45"/>
    </row>
    <row r="1274" spans="3:3" s="67" customFormat="1" ht="21.75" customHeight="1">
      <c r="C1274" s="45"/>
    </row>
    <row r="1275" spans="3:3" s="67" customFormat="1" ht="21.75" customHeight="1">
      <c r="C1275" s="45"/>
    </row>
    <row r="1276" spans="3:3" s="67" customFormat="1" ht="21.75" customHeight="1">
      <c r="C1276" s="45"/>
    </row>
    <row r="1277" spans="3:3" s="67" customFormat="1" ht="21.75" customHeight="1">
      <c r="C1277" s="45"/>
    </row>
    <row r="1278" spans="3:3" s="67" customFormat="1" ht="21.75" customHeight="1">
      <c r="C1278" s="45"/>
    </row>
    <row r="1279" spans="3:3" s="67" customFormat="1" ht="21.75" customHeight="1">
      <c r="C1279" s="45"/>
    </row>
    <row r="1280" spans="3:3" s="67" customFormat="1" ht="21.75" customHeight="1">
      <c r="C1280" s="45"/>
    </row>
    <row r="1281" spans="3:3" s="67" customFormat="1" ht="21.75" customHeight="1">
      <c r="C1281" s="45"/>
    </row>
    <row r="1282" spans="3:3" s="67" customFormat="1" ht="21.75" customHeight="1">
      <c r="C1282" s="45"/>
    </row>
    <row r="1283" spans="3:3" s="67" customFormat="1" ht="21.75" customHeight="1">
      <c r="C1283" s="45"/>
    </row>
    <row r="1284" spans="3:3" s="67" customFormat="1" ht="21.75" customHeight="1">
      <c r="C1284" s="45"/>
    </row>
    <row r="1285" spans="3:3" s="67" customFormat="1" ht="21.75" customHeight="1">
      <c r="C1285" s="45"/>
    </row>
    <row r="1286" spans="3:3" s="67" customFormat="1" ht="21.75" customHeight="1">
      <c r="C1286" s="45"/>
    </row>
    <row r="1287" spans="3:3" s="67" customFormat="1" ht="21.75" customHeight="1">
      <c r="C1287" s="45"/>
    </row>
    <row r="1288" spans="3:3" s="67" customFormat="1" ht="21.75" customHeight="1">
      <c r="C1288" s="45"/>
    </row>
    <row r="1289" spans="3:3" s="67" customFormat="1" ht="21.75" customHeight="1">
      <c r="C1289" s="45"/>
    </row>
    <row r="1290" spans="3:3" s="67" customFormat="1" ht="21.75" customHeight="1">
      <c r="C1290" s="45"/>
    </row>
    <row r="1291" spans="3:3" s="67" customFormat="1" ht="21.75" customHeight="1">
      <c r="C1291" s="45"/>
    </row>
    <row r="1292" spans="3:3" s="67" customFormat="1" ht="21.75" customHeight="1">
      <c r="C1292" s="45"/>
    </row>
    <row r="1293" spans="3:3" s="67" customFormat="1" ht="21.75" customHeight="1">
      <c r="C1293" s="45"/>
    </row>
    <row r="1294" spans="3:3" s="67" customFormat="1" ht="21.75" customHeight="1">
      <c r="C1294" s="45"/>
    </row>
    <row r="1295" spans="3:3" s="67" customFormat="1" ht="21.75" customHeight="1">
      <c r="C1295" s="45"/>
    </row>
    <row r="1296" spans="3:3" s="67" customFormat="1" ht="21.75" customHeight="1">
      <c r="C1296" s="45"/>
    </row>
    <row r="1297" spans="3:3" s="67" customFormat="1" ht="21.75" customHeight="1">
      <c r="C1297" s="45"/>
    </row>
    <row r="1298" spans="3:3" s="67" customFormat="1" ht="21.75" customHeight="1">
      <c r="C1298" s="45"/>
    </row>
    <row r="1299" spans="3:3" s="67" customFormat="1" ht="21.75" customHeight="1">
      <c r="C1299" s="45"/>
    </row>
    <row r="1300" spans="3:3" s="67" customFormat="1" ht="21.75" customHeight="1">
      <c r="C1300" s="45"/>
    </row>
    <row r="1301" spans="3:3" s="67" customFormat="1" ht="21.75" customHeight="1">
      <c r="C1301" s="45"/>
    </row>
    <row r="1302" spans="3:3" s="67" customFormat="1" ht="21.75" customHeight="1">
      <c r="C1302" s="45"/>
    </row>
    <row r="1303" spans="3:3" s="67" customFormat="1" ht="21.75" customHeight="1">
      <c r="C1303" s="45"/>
    </row>
  </sheetData>
  <mergeCells count="14">
    <mergeCell ref="A42:B42"/>
    <mergeCell ref="A45:C45"/>
    <mergeCell ref="H2:L2"/>
    <mergeCell ref="M2:Q2"/>
    <mergeCell ref="A28:C28"/>
    <mergeCell ref="A30:C30"/>
    <mergeCell ref="A36:C36"/>
    <mergeCell ref="A40:B40"/>
    <mergeCell ref="A2:A3"/>
    <mergeCell ref="B2:B3"/>
    <mergeCell ref="C2:C3"/>
    <mergeCell ref="D2:D3"/>
    <mergeCell ref="F2:F3"/>
    <mergeCell ref="G2:G3"/>
  </mergeCells>
  <phoneticPr fontId="5" type="noConversion"/>
  <pageMargins left="0.15748031496062992" right="0.15748031496062992" top="0.47244094488188981" bottom="0.15748031496062992" header="0.51181102362204722" footer="0.51181102362204722"/>
  <pageSetup paperSize="9" scale="6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F17" sqref="F17:J17"/>
    </sheetView>
  </sheetViews>
  <sheetFormatPr defaultRowHeight="16.5"/>
  <cols>
    <col min="1" max="1" width="11.21875" style="56" customWidth="1"/>
    <col min="2" max="2" width="8.33203125" style="56" bestFit="1" customWidth="1"/>
    <col min="3" max="4" width="8.88671875" style="56"/>
    <col min="5" max="5" width="8" style="56" customWidth="1"/>
    <col min="6" max="6" width="10.5546875" style="56" customWidth="1"/>
    <col min="7" max="16384" width="8.88671875" style="56"/>
  </cols>
  <sheetData>
    <row r="2" spans="1:11" ht="26.25">
      <c r="A2" s="500" t="s">
        <v>305</v>
      </c>
      <c r="B2" s="500"/>
      <c r="C2" s="500"/>
      <c r="D2" s="500"/>
      <c r="E2" s="500"/>
      <c r="F2" s="500"/>
      <c r="G2" s="500"/>
      <c r="H2" s="500"/>
      <c r="I2" s="500"/>
      <c r="J2" s="500"/>
    </row>
    <row r="4" spans="1:11">
      <c r="A4" s="57" t="s">
        <v>306</v>
      </c>
      <c r="J4" s="56" t="s">
        <v>307</v>
      </c>
    </row>
    <row r="5" spans="1:11">
      <c r="A5" s="501" t="s">
        <v>310</v>
      </c>
      <c r="B5" s="502"/>
      <c r="C5" s="502"/>
      <c r="D5" s="502"/>
      <c r="E5" s="503"/>
      <c r="F5" s="501" t="s">
        <v>311</v>
      </c>
      <c r="G5" s="502"/>
      <c r="H5" s="502"/>
      <c r="I5" s="502"/>
      <c r="J5" s="503"/>
      <c r="K5" s="58"/>
    </row>
    <row r="6" spans="1:11">
      <c r="A6" s="59" t="s">
        <v>308</v>
      </c>
      <c r="B6" s="59" t="s">
        <v>309</v>
      </c>
      <c r="C6" s="59" t="s">
        <v>312</v>
      </c>
      <c r="D6" s="59" t="s">
        <v>313</v>
      </c>
      <c r="E6" s="59" t="s">
        <v>314</v>
      </c>
      <c r="F6" s="59" t="s">
        <v>315</v>
      </c>
      <c r="G6" s="59" t="s">
        <v>316</v>
      </c>
      <c r="H6" s="59" t="s">
        <v>312</v>
      </c>
      <c r="I6" s="59" t="s">
        <v>313</v>
      </c>
      <c r="J6" s="59" t="s">
        <v>314</v>
      </c>
      <c r="K6" s="58"/>
    </row>
    <row r="7" spans="1:11">
      <c r="A7" s="59" t="s">
        <v>317</v>
      </c>
      <c r="B7" s="60">
        <f>SUM(C7:D7)</f>
        <v>16000</v>
      </c>
      <c r="C7" s="60"/>
      <c r="D7" s="60">
        <v>16000</v>
      </c>
      <c r="E7" s="60"/>
      <c r="F7" s="59" t="s">
        <v>317</v>
      </c>
      <c r="G7" s="60">
        <v>19254</v>
      </c>
      <c r="H7" s="60"/>
      <c r="I7" s="60">
        <v>16000</v>
      </c>
      <c r="J7" s="60">
        <v>3254</v>
      </c>
      <c r="K7" s="58"/>
    </row>
    <row r="8" spans="1:11">
      <c r="A8" s="59" t="s">
        <v>318</v>
      </c>
      <c r="B8" s="61">
        <v>58877</v>
      </c>
      <c r="C8" s="60">
        <v>29439</v>
      </c>
      <c r="D8" s="60">
        <v>29438</v>
      </c>
      <c r="E8" s="60"/>
      <c r="F8" s="62" t="s">
        <v>318</v>
      </c>
      <c r="G8" s="61">
        <v>62777</v>
      </c>
      <c r="H8" s="60">
        <v>31389</v>
      </c>
      <c r="I8" s="60">
        <v>31388</v>
      </c>
      <c r="J8" s="60"/>
      <c r="K8" s="58"/>
    </row>
    <row r="9" spans="1:11">
      <c r="A9" s="59" t="s">
        <v>319</v>
      </c>
      <c r="B9" s="61">
        <v>3900</v>
      </c>
      <c r="C9" s="60">
        <v>1950</v>
      </c>
      <c r="D9" s="60">
        <v>1950</v>
      </c>
      <c r="E9" s="60"/>
      <c r="F9" s="59" t="s">
        <v>320</v>
      </c>
      <c r="G9" s="60">
        <v>80652</v>
      </c>
      <c r="H9" s="60"/>
      <c r="I9" s="60"/>
      <c r="J9" s="60">
        <v>80652</v>
      </c>
      <c r="K9" s="58"/>
    </row>
    <row r="10" spans="1:11">
      <c r="A10" s="59" t="s">
        <v>321</v>
      </c>
      <c r="B10" s="60">
        <v>42000</v>
      </c>
      <c r="C10" s="60"/>
      <c r="D10" s="60"/>
      <c r="E10" s="60">
        <v>42000</v>
      </c>
      <c r="F10" s="59" t="s">
        <v>322</v>
      </c>
      <c r="G10" s="60">
        <v>6</v>
      </c>
      <c r="H10" s="60"/>
      <c r="I10" s="60"/>
      <c r="J10" s="60">
        <v>6</v>
      </c>
      <c r="K10" s="58"/>
    </row>
    <row r="11" spans="1:11">
      <c r="A11" s="59" t="s">
        <v>323</v>
      </c>
      <c r="B11" s="60">
        <v>40</v>
      </c>
      <c r="C11" s="60"/>
      <c r="D11" s="60"/>
      <c r="E11" s="60">
        <v>40</v>
      </c>
      <c r="F11" s="59"/>
      <c r="G11" s="60"/>
      <c r="H11" s="60"/>
      <c r="I11" s="60"/>
      <c r="J11" s="60"/>
      <c r="K11" s="58"/>
    </row>
    <row r="12" spans="1:11">
      <c r="A12" s="59" t="s">
        <v>324</v>
      </c>
      <c r="B12" s="60">
        <v>41862</v>
      </c>
      <c r="C12" s="60"/>
      <c r="D12" s="60"/>
      <c r="E12" s="60">
        <v>41862</v>
      </c>
      <c r="F12" s="59"/>
      <c r="G12" s="60"/>
      <c r="H12" s="60"/>
      <c r="I12" s="60"/>
      <c r="J12" s="60"/>
      <c r="K12" s="58"/>
    </row>
    <row r="13" spans="1:11">
      <c r="A13" s="59" t="s">
        <v>325</v>
      </c>
      <c r="B13" s="60">
        <v>10</v>
      </c>
      <c r="C13" s="60"/>
      <c r="D13" s="60"/>
      <c r="E13" s="60">
        <v>10</v>
      </c>
      <c r="F13" s="59"/>
      <c r="G13" s="60"/>
      <c r="H13" s="60"/>
      <c r="I13" s="60"/>
      <c r="J13" s="60"/>
      <c r="K13" s="58"/>
    </row>
    <row r="14" spans="1:11">
      <c r="A14" s="59" t="s">
        <v>326</v>
      </c>
      <c r="B14" s="63">
        <f>SUM(B7:B13)</f>
        <v>162689</v>
      </c>
      <c r="C14" s="60">
        <f>SUM(C7:C13)</f>
        <v>31389</v>
      </c>
      <c r="D14" s="60">
        <f>SUM(D7:D13)</f>
        <v>47388</v>
      </c>
      <c r="E14" s="60">
        <f>SUM(E7:E13)</f>
        <v>83912</v>
      </c>
      <c r="F14" s="59"/>
      <c r="G14" s="63">
        <f>SUM(G7:G13)</f>
        <v>162689</v>
      </c>
      <c r="H14" s="60">
        <f>SUM(H7:H13)</f>
        <v>31389</v>
      </c>
      <c r="I14" s="60">
        <f>SUM(I7:I13)</f>
        <v>47388</v>
      </c>
      <c r="J14" s="60">
        <f>SUM(J7:J13)</f>
        <v>83912</v>
      </c>
      <c r="K14" s="58"/>
    </row>
    <row r="15" spans="1:1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58"/>
    </row>
    <row r="16" spans="1:11">
      <c r="A16" s="65" t="s">
        <v>327</v>
      </c>
      <c r="B16" s="64"/>
      <c r="C16" s="64"/>
      <c r="D16" s="64"/>
      <c r="E16" s="64"/>
      <c r="F16" s="64"/>
      <c r="G16" s="64"/>
      <c r="H16" s="64"/>
      <c r="I16" s="64"/>
      <c r="J16" s="64"/>
      <c r="K16" s="58"/>
    </row>
    <row r="17" spans="1:11">
      <c r="A17" s="501" t="s">
        <v>328</v>
      </c>
      <c r="B17" s="502"/>
      <c r="C17" s="502"/>
      <c r="D17" s="502"/>
      <c r="E17" s="503"/>
      <c r="F17" s="501" t="s">
        <v>329</v>
      </c>
      <c r="G17" s="502"/>
      <c r="H17" s="502"/>
      <c r="I17" s="502"/>
      <c r="J17" s="503"/>
      <c r="K17" s="58"/>
    </row>
    <row r="18" spans="1:11">
      <c r="A18" s="59" t="s">
        <v>315</v>
      </c>
      <c r="B18" s="59" t="s">
        <v>316</v>
      </c>
      <c r="C18" s="59" t="s">
        <v>312</v>
      </c>
      <c r="D18" s="59" t="s">
        <v>313</v>
      </c>
      <c r="E18" s="59" t="s">
        <v>314</v>
      </c>
      <c r="F18" s="59" t="s">
        <v>315</v>
      </c>
      <c r="G18" s="59" t="s">
        <v>316</v>
      </c>
      <c r="H18" s="59" t="s">
        <v>312</v>
      </c>
      <c r="I18" s="59" t="s">
        <v>313</v>
      </c>
      <c r="J18" s="59" t="s">
        <v>314</v>
      </c>
      <c r="K18" s="58"/>
    </row>
    <row r="19" spans="1:11">
      <c r="A19" s="59" t="s">
        <v>317</v>
      </c>
      <c r="B19" s="66">
        <v>5100</v>
      </c>
      <c r="C19" s="60">
        <v>2550</v>
      </c>
      <c r="D19" s="60">
        <v>2550</v>
      </c>
      <c r="E19" s="60"/>
      <c r="F19" s="59" t="s">
        <v>317</v>
      </c>
      <c r="G19" s="60">
        <v>5107</v>
      </c>
      <c r="H19" s="60">
        <v>2550</v>
      </c>
      <c r="I19" s="60">
        <v>2550</v>
      </c>
      <c r="J19" s="60">
        <v>7</v>
      </c>
      <c r="K19" s="58"/>
    </row>
    <row r="20" spans="1:11">
      <c r="A20" s="59" t="s">
        <v>318</v>
      </c>
      <c r="B20" s="61">
        <v>28256</v>
      </c>
      <c r="C20" s="60">
        <v>14128</v>
      </c>
      <c r="D20" s="60">
        <v>14128</v>
      </c>
      <c r="E20" s="60"/>
      <c r="F20" s="59" t="s">
        <v>318</v>
      </c>
      <c r="G20" s="60">
        <v>29876</v>
      </c>
      <c r="H20" s="60">
        <v>14938</v>
      </c>
      <c r="I20" s="60">
        <v>14938</v>
      </c>
      <c r="J20" s="60"/>
      <c r="K20" s="58"/>
    </row>
    <row r="21" spans="1:11">
      <c r="A21" s="59" t="s">
        <v>319</v>
      </c>
      <c r="B21" s="61">
        <v>1620</v>
      </c>
      <c r="C21" s="60">
        <v>810</v>
      </c>
      <c r="D21" s="60">
        <v>810</v>
      </c>
      <c r="E21" s="60"/>
      <c r="F21" s="59" t="s">
        <v>322</v>
      </c>
      <c r="G21" s="60">
        <v>3</v>
      </c>
      <c r="H21" s="60">
        <v>0</v>
      </c>
      <c r="I21" s="60">
        <v>0</v>
      </c>
      <c r="J21" s="60">
        <v>3</v>
      </c>
      <c r="K21" s="58"/>
    </row>
    <row r="22" spans="1:11">
      <c r="A22" s="59" t="s">
        <v>321</v>
      </c>
      <c r="B22" s="60"/>
      <c r="C22" s="60"/>
      <c r="D22" s="60"/>
      <c r="E22" s="60"/>
      <c r="F22" s="59"/>
      <c r="G22" s="60"/>
      <c r="H22" s="60"/>
      <c r="I22" s="60"/>
      <c r="J22" s="60"/>
      <c r="K22" s="58"/>
    </row>
    <row r="23" spans="1:11">
      <c r="A23" s="59" t="s">
        <v>323</v>
      </c>
      <c r="B23" s="60">
        <v>10</v>
      </c>
      <c r="C23" s="60">
        <v>0</v>
      </c>
      <c r="D23" s="60">
        <v>0</v>
      </c>
      <c r="E23" s="60">
        <v>10</v>
      </c>
      <c r="F23" s="59"/>
      <c r="G23" s="60"/>
      <c r="H23" s="60"/>
      <c r="I23" s="60"/>
      <c r="J23" s="60"/>
      <c r="K23" s="58"/>
    </row>
    <row r="24" spans="1:11">
      <c r="A24" s="59" t="s">
        <v>330</v>
      </c>
      <c r="B24" s="60"/>
      <c r="C24" s="60"/>
      <c r="D24" s="60"/>
      <c r="E24" s="60"/>
      <c r="F24" s="59"/>
      <c r="G24" s="60"/>
      <c r="H24" s="60"/>
      <c r="I24" s="60"/>
      <c r="J24" s="60"/>
      <c r="K24" s="58"/>
    </row>
    <row r="25" spans="1:11">
      <c r="A25" s="59" t="s">
        <v>326</v>
      </c>
      <c r="B25" s="63">
        <f>SUM(B19:B24)</f>
        <v>34986</v>
      </c>
      <c r="C25" s="60">
        <f>SUM(C19:C24)</f>
        <v>17488</v>
      </c>
      <c r="D25" s="60">
        <f>SUM(D19:D24)</f>
        <v>17488</v>
      </c>
      <c r="E25" s="60">
        <f>SUM(E19:E24)</f>
        <v>10</v>
      </c>
      <c r="F25" s="59" t="s">
        <v>326</v>
      </c>
      <c r="G25" s="63">
        <f>SUM(G19:G24)</f>
        <v>34986</v>
      </c>
      <c r="H25" s="60">
        <f>SUM(H19:H24)</f>
        <v>17488</v>
      </c>
      <c r="I25" s="60">
        <f>SUM(I19:I24)</f>
        <v>17488</v>
      </c>
      <c r="J25" s="60">
        <f>SUM(J19:J24)</f>
        <v>10</v>
      </c>
      <c r="K25" s="58"/>
    </row>
  </sheetData>
  <mergeCells count="5">
    <mergeCell ref="A2:J2"/>
    <mergeCell ref="A5:E5"/>
    <mergeCell ref="F5:J5"/>
    <mergeCell ref="A17:E17"/>
    <mergeCell ref="F17:J17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4"/>
  <sheetViews>
    <sheetView workbookViewId="0">
      <selection activeCell="D16" sqref="D16"/>
    </sheetView>
  </sheetViews>
  <sheetFormatPr defaultRowHeight="13.5"/>
  <cols>
    <col min="5" max="5" width="39.33203125" customWidth="1"/>
  </cols>
  <sheetData>
    <row r="4" ht="89.25" customHeight="1"/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CJ17"/>
  <sheetViews>
    <sheetView zoomScale="85" zoomScaleNormal="85" workbookViewId="0">
      <selection activeCell="D19" sqref="D19"/>
    </sheetView>
  </sheetViews>
  <sheetFormatPr defaultRowHeight="21.75" customHeight="1"/>
  <cols>
    <col min="1" max="1" width="7.33203125" style="5" customWidth="1"/>
    <col min="2" max="7" width="15.6640625" style="5" customWidth="1"/>
    <col min="8" max="8" width="15.6640625" style="4" customWidth="1"/>
    <col min="9" max="9" width="5.6640625" style="5" customWidth="1"/>
    <col min="10" max="16" width="0.77734375" style="5" customWidth="1"/>
    <col min="17" max="68" width="8.88671875" style="5"/>
    <col min="69" max="69" width="8.88671875" style="10"/>
    <col min="70" max="85" width="8.88671875" style="5"/>
    <col min="86" max="88" width="8.88671875" style="10"/>
    <col min="89" max="256" width="8.88671875" style="5"/>
    <col min="257" max="257" width="7.33203125" style="5" customWidth="1"/>
    <col min="258" max="264" width="15.6640625" style="5" customWidth="1"/>
    <col min="265" max="265" width="5.6640625" style="5" customWidth="1"/>
    <col min="266" max="272" width="0.77734375" style="5" customWidth="1"/>
    <col min="273" max="512" width="8.88671875" style="5"/>
    <col min="513" max="513" width="7.33203125" style="5" customWidth="1"/>
    <col min="514" max="520" width="15.6640625" style="5" customWidth="1"/>
    <col min="521" max="521" width="5.6640625" style="5" customWidth="1"/>
    <col min="522" max="528" width="0.77734375" style="5" customWidth="1"/>
    <col min="529" max="768" width="8.88671875" style="5"/>
    <col min="769" max="769" width="7.33203125" style="5" customWidth="1"/>
    <col min="770" max="776" width="15.6640625" style="5" customWidth="1"/>
    <col min="777" max="777" width="5.6640625" style="5" customWidth="1"/>
    <col min="778" max="784" width="0.77734375" style="5" customWidth="1"/>
    <col min="785" max="1024" width="8.88671875" style="5"/>
    <col min="1025" max="1025" width="7.33203125" style="5" customWidth="1"/>
    <col min="1026" max="1032" width="15.6640625" style="5" customWidth="1"/>
    <col min="1033" max="1033" width="5.6640625" style="5" customWidth="1"/>
    <col min="1034" max="1040" width="0.77734375" style="5" customWidth="1"/>
    <col min="1041" max="1280" width="8.88671875" style="5"/>
    <col min="1281" max="1281" width="7.33203125" style="5" customWidth="1"/>
    <col min="1282" max="1288" width="15.6640625" style="5" customWidth="1"/>
    <col min="1289" max="1289" width="5.6640625" style="5" customWidth="1"/>
    <col min="1290" max="1296" width="0.77734375" style="5" customWidth="1"/>
    <col min="1297" max="1536" width="8.88671875" style="5"/>
    <col min="1537" max="1537" width="7.33203125" style="5" customWidth="1"/>
    <col min="1538" max="1544" width="15.6640625" style="5" customWidth="1"/>
    <col min="1545" max="1545" width="5.6640625" style="5" customWidth="1"/>
    <col min="1546" max="1552" width="0.77734375" style="5" customWidth="1"/>
    <col min="1553" max="1792" width="8.88671875" style="5"/>
    <col min="1793" max="1793" width="7.33203125" style="5" customWidth="1"/>
    <col min="1794" max="1800" width="15.6640625" style="5" customWidth="1"/>
    <col min="1801" max="1801" width="5.6640625" style="5" customWidth="1"/>
    <col min="1802" max="1808" width="0.77734375" style="5" customWidth="1"/>
    <col min="1809" max="2048" width="8.88671875" style="5"/>
    <col min="2049" max="2049" width="7.33203125" style="5" customWidth="1"/>
    <col min="2050" max="2056" width="15.6640625" style="5" customWidth="1"/>
    <col min="2057" max="2057" width="5.6640625" style="5" customWidth="1"/>
    <col min="2058" max="2064" width="0.77734375" style="5" customWidth="1"/>
    <col min="2065" max="2304" width="8.88671875" style="5"/>
    <col min="2305" max="2305" width="7.33203125" style="5" customWidth="1"/>
    <col min="2306" max="2312" width="15.6640625" style="5" customWidth="1"/>
    <col min="2313" max="2313" width="5.6640625" style="5" customWidth="1"/>
    <col min="2314" max="2320" width="0.77734375" style="5" customWidth="1"/>
    <col min="2321" max="2560" width="8.88671875" style="5"/>
    <col min="2561" max="2561" width="7.33203125" style="5" customWidth="1"/>
    <col min="2562" max="2568" width="15.6640625" style="5" customWidth="1"/>
    <col min="2569" max="2569" width="5.6640625" style="5" customWidth="1"/>
    <col min="2570" max="2576" width="0.77734375" style="5" customWidth="1"/>
    <col min="2577" max="2816" width="8.88671875" style="5"/>
    <col min="2817" max="2817" width="7.33203125" style="5" customWidth="1"/>
    <col min="2818" max="2824" width="15.6640625" style="5" customWidth="1"/>
    <col min="2825" max="2825" width="5.6640625" style="5" customWidth="1"/>
    <col min="2826" max="2832" width="0.77734375" style="5" customWidth="1"/>
    <col min="2833" max="3072" width="8.88671875" style="5"/>
    <col min="3073" max="3073" width="7.33203125" style="5" customWidth="1"/>
    <col min="3074" max="3080" width="15.6640625" style="5" customWidth="1"/>
    <col min="3081" max="3081" width="5.6640625" style="5" customWidth="1"/>
    <col min="3082" max="3088" width="0.77734375" style="5" customWidth="1"/>
    <col min="3089" max="3328" width="8.88671875" style="5"/>
    <col min="3329" max="3329" width="7.33203125" style="5" customWidth="1"/>
    <col min="3330" max="3336" width="15.6640625" style="5" customWidth="1"/>
    <col min="3337" max="3337" width="5.6640625" style="5" customWidth="1"/>
    <col min="3338" max="3344" width="0.77734375" style="5" customWidth="1"/>
    <col min="3345" max="3584" width="8.88671875" style="5"/>
    <col min="3585" max="3585" width="7.33203125" style="5" customWidth="1"/>
    <col min="3586" max="3592" width="15.6640625" style="5" customWidth="1"/>
    <col min="3593" max="3593" width="5.6640625" style="5" customWidth="1"/>
    <col min="3594" max="3600" width="0.77734375" style="5" customWidth="1"/>
    <col min="3601" max="3840" width="8.88671875" style="5"/>
    <col min="3841" max="3841" width="7.33203125" style="5" customWidth="1"/>
    <col min="3842" max="3848" width="15.6640625" style="5" customWidth="1"/>
    <col min="3849" max="3849" width="5.6640625" style="5" customWidth="1"/>
    <col min="3850" max="3856" width="0.77734375" style="5" customWidth="1"/>
    <col min="3857" max="4096" width="8.88671875" style="5"/>
    <col min="4097" max="4097" width="7.33203125" style="5" customWidth="1"/>
    <col min="4098" max="4104" width="15.6640625" style="5" customWidth="1"/>
    <col min="4105" max="4105" width="5.6640625" style="5" customWidth="1"/>
    <col min="4106" max="4112" width="0.77734375" style="5" customWidth="1"/>
    <col min="4113" max="4352" width="8.88671875" style="5"/>
    <col min="4353" max="4353" width="7.33203125" style="5" customWidth="1"/>
    <col min="4354" max="4360" width="15.6640625" style="5" customWidth="1"/>
    <col min="4361" max="4361" width="5.6640625" style="5" customWidth="1"/>
    <col min="4362" max="4368" width="0.77734375" style="5" customWidth="1"/>
    <col min="4369" max="4608" width="8.88671875" style="5"/>
    <col min="4609" max="4609" width="7.33203125" style="5" customWidth="1"/>
    <col min="4610" max="4616" width="15.6640625" style="5" customWidth="1"/>
    <col min="4617" max="4617" width="5.6640625" style="5" customWidth="1"/>
    <col min="4618" max="4624" width="0.77734375" style="5" customWidth="1"/>
    <col min="4625" max="4864" width="8.88671875" style="5"/>
    <col min="4865" max="4865" width="7.33203125" style="5" customWidth="1"/>
    <col min="4866" max="4872" width="15.6640625" style="5" customWidth="1"/>
    <col min="4873" max="4873" width="5.6640625" style="5" customWidth="1"/>
    <col min="4874" max="4880" width="0.77734375" style="5" customWidth="1"/>
    <col min="4881" max="5120" width="8.88671875" style="5"/>
    <col min="5121" max="5121" width="7.33203125" style="5" customWidth="1"/>
    <col min="5122" max="5128" width="15.6640625" style="5" customWidth="1"/>
    <col min="5129" max="5129" width="5.6640625" style="5" customWidth="1"/>
    <col min="5130" max="5136" width="0.77734375" style="5" customWidth="1"/>
    <col min="5137" max="5376" width="8.88671875" style="5"/>
    <col min="5377" max="5377" width="7.33203125" style="5" customWidth="1"/>
    <col min="5378" max="5384" width="15.6640625" style="5" customWidth="1"/>
    <col min="5385" max="5385" width="5.6640625" style="5" customWidth="1"/>
    <col min="5386" max="5392" width="0.77734375" style="5" customWidth="1"/>
    <col min="5393" max="5632" width="8.88671875" style="5"/>
    <col min="5633" max="5633" width="7.33203125" style="5" customWidth="1"/>
    <col min="5634" max="5640" width="15.6640625" style="5" customWidth="1"/>
    <col min="5641" max="5641" width="5.6640625" style="5" customWidth="1"/>
    <col min="5642" max="5648" width="0.77734375" style="5" customWidth="1"/>
    <col min="5649" max="5888" width="8.88671875" style="5"/>
    <col min="5889" max="5889" width="7.33203125" style="5" customWidth="1"/>
    <col min="5890" max="5896" width="15.6640625" style="5" customWidth="1"/>
    <col min="5897" max="5897" width="5.6640625" style="5" customWidth="1"/>
    <col min="5898" max="5904" width="0.77734375" style="5" customWidth="1"/>
    <col min="5905" max="6144" width="8.88671875" style="5"/>
    <col min="6145" max="6145" width="7.33203125" style="5" customWidth="1"/>
    <col min="6146" max="6152" width="15.6640625" style="5" customWidth="1"/>
    <col min="6153" max="6153" width="5.6640625" style="5" customWidth="1"/>
    <col min="6154" max="6160" width="0.77734375" style="5" customWidth="1"/>
    <col min="6161" max="6400" width="8.88671875" style="5"/>
    <col min="6401" max="6401" width="7.33203125" style="5" customWidth="1"/>
    <col min="6402" max="6408" width="15.6640625" style="5" customWidth="1"/>
    <col min="6409" max="6409" width="5.6640625" style="5" customWidth="1"/>
    <col min="6410" max="6416" width="0.77734375" style="5" customWidth="1"/>
    <col min="6417" max="6656" width="8.88671875" style="5"/>
    <col min="6657" max="6657" width="7.33203125" style="5" customWidth="1"/>
    <col min="6658" max="6664" width="15.6640625" style="5" customWidth="1"/>
    <col min="6665" max="6665" width="5.6640625" style="5" customWidth="1"/>
    <col min="6666" max="6672" width="0.77734375" style="5" customWidth="1"/>
    <col min="6673" max="6912" width="8.88671875" style="5"/>
    <col min="6913" max="6913" width="7.33203125" style="5" customWidth="1"/>
    <col min="6914" max="6920" width="15.6640625" style="5" customWidth="1"/>
    <col min="6921" max="6921" width="5.6640625" style="5" customWidth="1"/>
    <col min="6922" max="6928" width="0.77734375" style="5" customWidth="1"/>
    <col min="6929" max="7168" width="8.88671875" style="5"/>
    <col min="7169" max="7169" width="7.33203125" style="5" customWidth="1"/>
    <col min="7170" max="7176" width="15.6640625" style="5" customWidth="1"/>
    <col min="7177" max="7177" width="5.6640625" style="5" customWidth="1"/>
    <col min="7178" max="7184" width="0.77734375" style="5" customWidth="1"/>
    <col min="7185" max="7424" width="8.88671875" style="5"/>
    <col min="7425" max="7425" width="7.33203125" style="5" customWidth="1"/>
    <col min="7426" max="7432" width="15.6640625" style="5" customWidth="1"/>
    <col min="7433" max="7433" width="5.6640625" style="5" customWidth="1"/>
    <col min="7434" max="7440" width="0.77734375" style="5" customWidth="1"/>
    <col min="7441" max="7680" width="8.88671875" style="5"/>
    <col min="7681" max="7681" width="7.33203125" style="5" customWidth="1"/>
    <col min="7682" max="7688" width="15.6640625" style="5" customWidth="1"/>
    <col min="7689" max="7689" width="5.6640625" style="5" customWidth="1"/>
    <col min="7690" max="7696" width="0.77734375" style="5" customWidth="1"/>
    <col min="7697" max="7936" width="8.88671875" style="5"/>
    <col min="7937" max="7937" width="7.33203125" style="5" customWidth="1"/>
    <col min="7938" max="7944" width="15.6640625" style="5" customWidth="1"/>
    <col min="7945" max="7945" width="5.6640625" style="5" customWidth="1"/>
    <col min="7946" max="7952" width="0.77734375" style="5" customWidth="1"/>
    <col min="7953" max="8192" width="8.88671875" style="5"/>
    <col min="8193" max="8193" width="7.33203125" style="5" customWidth="1"/>
    <col min="8194" max="8200" width="15.6640625" style="5" customWidth="1"/>
    <col min="8201" max="8201" width="5.6640625" style="5" customWidth="1"/>
    <col min="8202" max="8208" width="0.77734375" style="5" customWidth="1"/>
    <col min="8209" max="8448" width="8.88671875" style="5"/>
    <col min="8449" max="8449" width="7.33203125" style="5" customWidth="1"/>
    <col min="8450" max="8456" width="15.6640625" style="5" customWidth="1"/>
    <col min="8457" max="8457" width="5.6640625" style="5" customWidth="1"/>
    <col min="8458" max="8464" width="0.77734375" style="5" customWidth="1"/>
    <col min="8465" max="8704" width="8.88671875" style="5"/>
    <col min="8705" max="8705" width="7.33203125" style="5" customWidth="1"/>
    <col min="8706" max="8712" width="15.6640625" style="5" customWidth="1"/>
    <col min="8713" max="8713" width="5.6640625" style="5" customWidth="1"/>
    <col min="8714" max="8720" width="0.77734375" style="5" customWidth="1"/>
    <col min="8721" max="8960" width="8.88671875" style="5"/>
    <col min="8961" max="8961" width="7.33203125" style="5" customWidth="1"/>
    <col min="8962" max="8968" width="15.6640625" style="5" customWidth="1"/>
    <col min="8969" max="8969" width="5.6640625" style="5" customWidth="1"/>
    <col min="8970" max="8976" width="0.77734375" style="5" customWidth="1"/>
    <col min="8977" max="9216" width="8.88671875" style="5"/>
    <col min="9217" max="9217" width="7.33203125" style="5" customWidth="1"/>
    <col min="9218" max="9224" width="15.6640625" style="5" customWidth="1"/>
    <col min="9225" max="9225" width="5.6640625" style="5" customWidth="1"/>
    <col min="9226" max="9232" width="0.77734375" style="5" customWidth="1"/>
    <col min="9233" max="9472" width="8.88671875" style="5"/>
    <col min="9473" max="9473" width="7.33203125" style="5" customWidth="1"/>
    <col min="9474" max="9480" width="15.6640625" style="5" customWidth="1"/>
    <col min="9481" max="9481" width="5.6640625" style="5" customWidth="1"/>
    <col min="9482" max="9488" width="0.77734375" style="5" customWidth="1"/>
    <col min="9489" max="9728" width="8.88671875" style="5"/>
    <col min="9729" max="9729" width="7.33203125" style="5" customWidth="1"/>
    <col min="9730" max="9736" width="15.6640625" style="5" customWidth="1"/>
    <col min="9737" max="9737" width="5.6640625" style="5" customWidth="1"/>
    <col min="9738" max="9744" width="0.77734375" style="5" customWidth="1"/>
    <col min="9745" max="9984" width="8.88671875" style="5"/>
    <col min="9985" max="9985" width="7.33203125" style="5" customWidth="1"/>
    <col min="9986" max="9992" width="15.6640625" style="5" customWidth="1"/>
    <col min="9993" max="9993" width="5.6640625" style="5" customWidth="1"/>
    <col min="9994" max="10000" width="0.77734375" style="5" customWidth="1"/>
    <col min="10001" max="10240" width="8.88671875" style="5"/>
    <col min="10241" max="10241" width="7.33203125" style="5" customWidth="1"/>
    <col min="10242" max="10248" width="15.6640625" style="5" customWidth="1"/>
    <col min="10249" max="10249" width="5.6640625" style="5" customWidth="1"/>
    <col min="10250" max="10256" width="0.77734375" style="5" customWidth="1"/>
    <col min="10257" max="10496" width="8.88671875" style="5"/>
    <col min="10497" max="10497" width="7.33203125" style="5" customWidth="1"/>
    <col min="10498" max="10504" width="15.6640625" style="5" customWidth="1"/>
    <col min="10505" max="10505" width="5.6640625" style="5" customWidth="1"/>
    <col min="10506" max="10512" width="0.77734375" style="5" customWidth="1"/>
    <col min="10513" max="10752" width="8.88671875" style="5"/>
    <col min="10753" max="10753" width="7.33203125" style="5" customWidth="1"/>
    <col min="10754" max="10760" width="15.6640625" style="5" customWidth="1"/>
    <col min="10761" max="10761" width="5.6640625" style="5" customWidth="1"/>
    <col min="10762" max="10768" width="0.77734375" style="5" customWidth="1"/>
    <col min="10769" max="11008" width="8.88671875" style="5"/>
    <col min="11009" max="11009" width="7.33203125" style="5" customWidth="1"/>
    <col min="11010" max="11016" width="15.6640625" style="5" customWidth="1"/>
    <col min="11017" max="11017" width="5.6640625" style="5" customWidth="1"/>
    <col min="11018" max="11024" width="0.77734375" style="5" customWidth="1"/>
    <col min="11025" max="11264" width="8.88671875" style="5"/>
    <col min="11265" max="11265" width="7.33203125" style="5" customWidth="1"/>
    <col min="11266" max="11272" width="15.6640625" style="5" customWidth="1"/>
    <col min="11273" max="11273" width="5.6640625" style="5" customWidth="1"/>
    <col min="11274" max="11280" width="0.77734375" style="5" customWidth="1"/>
    <col min="11281" max="11520" width="8.88671875" style="5"/>
    <col min="11521" max="11521" width="7.33203125" style="5" customWidth="1"/>
    <col min="11522" max="11528" width="15.6640625" style="5" customWidth="1"/>
    <col min="11529" max="11529" width="5.6640625" style="5" customWidth="1"/>
    <col min="11530" max="11536" width="0.77734375" style="5" customWidth="1"/>
    <col min="11537" max="11776" width="8.88671875" style="5"/>
    <col min="11777" max="11777" width="7.33203125" style="5" customWidth="1"/>
    <col min="11778" max="11784" width="15.6640625" style="5" customWidth="1"/>
    <col min="11785" max="11785" width="5.6640625" style="5" customWidth="1"/>
    <col min="11786" max="11792" width="0.77734375" style="5" customWidth="1"/>
    <col min="11793" max="12032" width="8.88671875" style="5"/>
    <col min="12033" max="12033" width="7.33203125" style="5" customWidth="1"/>
    <col min="12034" max="12040" width="15.6640625" style="5" customWidth="1"/>
    <col min="12041" max="12041" width="5.6640625" style="5" customWidth="1"/>
    <col min="12042" max="12048" width="0.77734375" style="5" customWidth="1"/>
    <col min="12049" max="12288" width="8.88671875" style="5"/>
    <col min="12289" max="12289" width="7.33203125" style="5" customWidth="1"/>
    <col min="12290" max="12296" width="15.6640625" style="5" customWidth="1"/>
    <col min="12297" max="12297" width="5.6640625" style="5" customWidth="1"/>
    <col min="12298" max="12304" width="0.77734375" style="5" customWidth="1"/>
    <col min="12305" max="12544" width="8.88671875" style="5"/>
    <col min="12545" max="12545" width="7.33203125" style="5" customWidth="1"/>
    <col min="12546" max="12552" width="15.6640625" style="5" customWidth="1"/>
    <col min="12553" max="12553" width="5.6640625" style="5" customWidth="1"/>
    <col min="12554" max="12560" width="0.77734375" style="5" customWidth="1"/>
    <col min="12561" max="12800" width="8.88671875" style="5"/>
    <col min="12801" max="12801" width="7.33203125" style="5" customWidth="1"/>
    <col min="12802" max="12808" width="15.6640625" style="5" customWidth="1"/>
    <col min="12809" max="12809" width="5.6640625" style="5" customWidth="1"/>
    <col min="12810" max="12816" width="0.77734375" style="5" customWidth="1"/>
    <col min="12817" max="13056" width="8.88671875" style="5"/>
    <col min="13057" max="13057" width="7.33203125" style="5" customWidth="1"/>
    <col min="13058" max="13064" width="15.6640625" style="5" customWidth="1"/>
    <col min="13065" max="13065" width="5.6640625" style="5" customWidth="1"/>
    <col min="13066" max="13072" width="0.77734375" style="5" customWidth="1"/>
    <col min="13073" max="13312" width="8.88671875" style="5"/>
    <col min="13313" max="13313" width="7.33203125" style="5" customWidth="1"/>
    <col min="13314" max="13320" width="15.6640625" style="5" customWidth="1"/>
    <col min="13321" max="13321" width="5.6640625" style="5" customWidth="1"/>
    <col min="13322" max="13328" width="0.77734375" style="5" customWidth="1"/>
    <col min="13329" max="13568" width="8.88671875" style="5"/>
    <col min="13569" max="13569" width="7.33203125" style="5" customWidth="1"/>
    <col min="13570" max="13576" width="15.6640625" style="5" customWidth="1"/>
    <col min="13577" max="13577" width="5.6640625" style="5" customWidth="1"/>
    <col min="13578" max="13584" width="0.77734375" style="5" customWidth="1"/>
    <col min="13585" max="13824" width="8.88671875" style="5"/>
    <col min="13825" max="13825" width="7.33203125" style="5" customWidth="1"/>
    <col min="13826" max="13832" width="15.6640625" style="5" customWidth="1"/>
    <col min="13833" max="13833" width="5.6640625" style="5" customWidth="1"/>
    <col min="13834" max="13840" width="0.77734375" style="5" customWidth="1"/>
    <col min="13841" max="14080" width="8.88671875" style="5"/>
    <col min="14081" max="14081" width="7.33203125" style="5" customWidth="1"/>
    <col min="14082" max="14088" width="15.6640625" style="5" customWidth="1"/>
    <col min="14089" max="14089" width="5.6640625" style="5" customWidth="1"/>
    <col min="14090" max="14096" width="0.77734375" style="5" customWidth="1"/>
    <col min="14097" max="14336" width="8.88671875" style="5"/>
    <col min="14337" max="14337" width="7.33203125" style="5" customWidth="1"/>
    <col min="14338" max="14344" width="15.6640625" style="5" customWidth="1"/>
    <col min="14345" max="14345" width="5.6640625" style="5" customWidth="1"/>
    <col min="14346" max="14352" width="0.77734375" style="5" customWidth="1"/>
    <col min="14353" max="14592" width="8.88671875" style="5"/>
    <col min="14593" max="14593" width="7.33203125" style="5" customWidth="1"/>
    <col min="14594" max="14600" width="15.6640625" style="5" customWidth="1"/>
    <col min="14601" max="14601" width="5.6640625" style="5" customWidth="1"/>
    <col min="14602" max="14608" width="0.77734375" style="5" customWidth="1"/>
    <col min="14609" max="14848" width="8.88671875" style="5"/>
    <col min="14849" max="14849" width="7.33203125" style="5" customWidth="1"/>
    <col min="14850" max="14856" width="15.6640625" style="5" customWidth="1"/>
    <col min="14857" max="14857" width="5.6640625" style="5" customWidth="1"/>
    <col min="14858" max="14864" width="0.77734375" style="5" customWidth="1"/>
    <col min="14865" max="15104" width="8.88671875" style="5"/>
    <col min="15105" max="15105" width="7.33203125" style="5" customWidth="1"/>
    <col min="15106" max="15112" width="15.6640625" style="5" customWidth="1"/>
    <col min="15113" max="15113" width="5.6640625" style="5" customWidth="1"/>
    <col min="15114" max="15120" width="0.77734375" style="5" customWidth="1"/>
    <col min="15121" max="15360" width="8.88671875" style="5"/>
    <col min="15361" max="15361" width="7.33203125" style="5" customWidth="1"/>
    <col min="15362" max="15368" width="15.6640625" style="5" customWidth="1"/>
    <col min="15369" max="15369" width="5.6640625" style="5" customWidth="1"/>
    <col min="15370" max="15376" width="0.77734375" style="5" customWidth="1"/>
    <col min="15377" max="15616" width="8.88671875" style="5"/>
    <col min="15617" max="15617" width="7.33203125" style="5" customWidth="1"/>
    <col min="15618" max="15624" width="15.6640625" style="5" customWidth="1"/>
    <col min="15625" max="15625" width="5.6640625" style="5" customWidth="1"/>
    <col min="15626" max="15632" width="0.77734375" style="5" customWidth="1"/>
    <col min="15633" max="15872" width="8.88671875" style="5"/>
    <col min="15873" max="15873" width="7.33203125" style="5" customWidth="1"/>
    <col min="15874" max="15880" width="15.6640625" style="5" customWidth="1"/>
    <col min="15881" max="15881" width="5.6640625" style="5" customWidth="1"/>
    <col min="15882" max="15888" width="0.77734375" style="5" customWidth="1"/>
    <col min="15889" max="16128" width="8.88671875" style="5"/>
    <col min="16129" max="16129" width="7.33203125" style="5" customWidth="1"/>
    <col min="16130" max="16136" width="15.6640625" style="5" customWidth="1"/>
    <col min="16137" max="16137" width="5.6640625" style="5" customWidth="1"/>
    <col min="16138" max="16144" width="0.77734375" style="5" customWidth="1"/>
    <col min="16145" max="16384" width="8.88671875" style="5"/>
  </cols>
  <sheetData>
    <row r="1" spans="1:13" ht="14.25" customHeight="1" thickBot="1"/>
    <row r="2" spans="1:13" s="6" customFormat="1" ht="92.25" customHeight="1" thickTop="1" thickBot="1">
      <c r="B2" s="190" t="s">
        <v>352</v>
      </c>
      <c r="C2" s="191"/>
      <c r="D2" s="191"/>
      <c r="E2" s="191"/>
      <c r="F2" s="191"/>
      <c r="G2" s="191"/>
      <c r="H2" s="192"/>
      <c r="I2" s="7"/>
      <c r="J2" s="7"/>
      <c r="K2" s="7"/>
      <c r="L2" s="7"/>
      <c r="M2" s="7"/>
    </row>
    <row r="3" spans="1:13" ht="18.75" customHeight="1" thickTop="1"/>
    <row r="4" spans="1:13" ht="18.75" customHeight="1"/>
    <row r="5" spans="1:13" ht="18.75" customHeight="1"/>
    <row r="6" spans="1:13" ht="18.75" customHeight="1"/>
    <row r="7" spans="1:13" ht="18.75" customHeight="1"/>
    <row r="8" spans="1:13" ht="18.75" customHeight="1"/>
    <row r="9" spans="1:13" ht="18.75" customHeight="1"/>
    <row r="10" spans="1:13" ht="18.75" customHeight="1"/>
    <row r="11" spans="1:13" ht="18.75" customHeight="1"/>
    <row r="12" spans="1:13" ht="18.75" customHeight="1"/>
    <row r="13" spans="1:13" ht="18.75" customHeight="1"/>
    <row r="14" spans="1:13" ht="18.75" customHeight="1"/>
    <row r="15" spans="1:13" ht="40.5" customHeight="1">
      <c r="A15" s="420" t="s">
        <v>4</v>
      </c>
      <c r="B15" s="420"/>
      <c r="C15" s="420"/>
      <c r="D15" s="420"/>
      <c r="E15" s="420"/>
      <c r="F15" s="420"/>
      <c r="G15" s="420"/>
      <c r="H15" s="420"/>
    </row>
    <row r="16" spans="1:13" ht="14.25" customHeight="1">
      <c r="B16" s="8"/>
      <c r="C16" s="8"/>
      <c r="D16" s="9"/>
      <c r="E16" s="9"/>
      <c r="F16" s="9"/>
      <c r="G16" s="8"/>
      <c r="H16" s="8"/>
    </row>
    <row r="17" spans="1:8" ht="40.5" customHeight="1">
      <c r="A17" s="419" t="s">
        <v>5</v>
      </c>
      <c r="B17" s="419"/>
      <c r="C17" s="419"/>
      <c r="D17" s="419"/>
      <c r="E17" s="419"/>
      <c r="F17" s="419"/>
      <c r="G17" s="419"/>
      <c r="H17" s="419"/>
    </row>
  </sheetData>
  <mergeCells count="2">
    <mergeCell ref="A15:H15"/>
    <mergeCell ref="A17:H17"/>
  </mergeCells>
  <phoneticPr fontId="5" type="noConversion"/>
  <pageMargins left="0.35433070866141736" right="0.55118110236220474" top="0.98425196850393704" bottom="0.98425196850393704" header="0.51181102362204722" footer="0.51181102362204722"/>
  <pageSetup paperSize="9" orientation="landscape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55" workbookViewId="0">
      <selection activeCell="H9" sqref="H9"/>
    </sheetView>
  </sheetViews>
  <sheetFormatPr defaultRowHeight="21.75" customHeight="1"/>
  <cols>
    <col min="1" max="2" width="8.88671875" style="321"/>
    <col min="3" max="3" width="2.44140625" style="321" customWidth="1"/>
    <col min="4" max="9" width="15.6640625" style="321" customWidth="1"/>
    <col min="10" max="10" width="5.33203125" style="322" customWidth="1"/>
    <col min="11" max="11" width="5.6640625" style="321" customWidth="1"/>
    <col min="12" max="18" width="0.77734375" style="321" customWidth="1"/>
    <col min="19" max="19" width="8.6640625" style="321" customWidth="1"/>
    <col min="20" max="258" width="8.88671875" style="321"/>
    <col min="259" max="259" width="2.44140625" style="321" customWidth="1"/>
    <col min="260" max="265" width="15.6640625" style="321" customWidth="1"/>
    <col min="266" max="266" width="5.33203125" style="321" customWidth="1"/>
    <col min="267" max="267" width="5.6640625" style="321" customWidth="1"/>
    <col min="268" max="274" width="0.77734375" style="321" customWidth="1"/>
    <col min="275" max="275" width="8.6640625" style="321" customWidth="1"/>
    <col min="276" max="514" width="8.88671875" style="321"/>
    <col min="515" max="515" width="2.44140625" style="321" customWidth="1"/>
    <col min="516" max="521" width="15.6640625" style="321" customWidth="1"/>
    <col min="522" max="522" width="5.33203125" style="321" customWidth="1"/>
    <col min="523" max="523" width="5.6640625" style="321" customWidth="1"/>
    <col min="524" max="530" width="0.77734375" style="321" customWidth="1"/>
    <col min="531" max="531" width="8.6640625" style="321" customWidth="1"/>
    <col min="532" max="770" width="8.88671875" style="321"/>
    <col min="771" max="771" width="2.44140625" style="321" customWidth="1"/>
    <col min="772" max="777" width="15.6640625" style="321" customWidth="1"/>
    <col min="778" max="778" width="5.33203125" style="321" customWidth="1"/>
    <col min="779" max="779" width="5.6640625" style="321" customWidth="1"/>
    <col min="780" max="786" width="0.77734375" style="321" customWidth="1"/>
    <col min="787" max="787" width="8.6640625" style="321" customWidth="1"/>
    <col min="788" max="1026" width="8.88671875" style="321"/>
    <col min="1027" max="1027" width="2.44140625" style="321" customWidth="1"/>
    <col min="1028" max="1033" width="15.6640625" style="321" customWidth="1"/>
    <col min="1034" max="1034" width="5.33203125" style="321" customWidth="1"/>
    <col min="1035" max="1035" width="5.6640625" style="321" customWidth="1"/>
    <col min="1036" max="1042" width="0.77734375" style="321" customWidth="1"/>
    <col min="1043" max="1043" width="8.6640625" style="321" customWidth="1"/>
    <col min="1044" max="1282" width="8.88671875" style="321"/>
    <col min="1283" max="1283" width="2.44140625" style="321" customWidth="1"/>
    <col min="1284" max="1289" width="15.6640625" style="321" customWidth="1"/>
    <col min="1290" max="1290" width="5.33203125" style="321" customWidth="1"/>
    <col min="1291" max="1291" width="5.6640625" style="321" customWidth="1"/>
    <col min="1292" max="1298" width="0.77734375" style="321" customWidth="1"/>
    <col min="1299" max="1299" width="8.6640625" style="321" customWidth="1"/>
    <col min="1300" max="1538" width="8.88671875" style="321"/>
    <col min="1539" max="1539" width="2.44140625" style="321" customWidth="1"/>
    <col min="1540" max="1545" width="15.6640625" style="321" customWidth="1"/>
    <col min="1546" max="1546" width="5.33203125" style="321" customWidth="1"/>
    <col min="1547" max="1547" width="5.6640625" style="321" customWidth="1"/>
    <col min="1548" max="1554" width="0.77734375" style="321" customWidth="1"/>
    <col min="1555" max="1555" width="8.6640625" style="321" customWidth="1"/>
    <col min="1556" max="1794" width="8.88671875" style="321"/>
    <col min="1795" max="1795" width="2.44140625" style="321" customWidth="1"/>
    <col min="1796" max="1801" width="15.6640625" style="321" customWidth="1"/>
    <col min="1802" max="1802" width="5.33203125" style="321" customWidth="1"/>
    <col min="1803" max="1803" width="5.6640625" style="321" customWidth="1"/>
    <col min="1804" max="1810" width="0.77734375" style="321" customWidth="1"/>
    <col min="1811" max="1811" width="8.6640625" style="321" customWidth="1"/>
    <col min="1812" max="2050" width="8.88671875" style="321"/>
    <col min="2051" max="2051" width="2.44140625" style="321" customWidth="1"/>
    <col min="2052" max="2057" width="15.6640625" style="321" customWidth="1"/>
    <col min="2058" max="2058" width="5.33203125" style="321" customWidth="1"/>
    <col min="2059" max="2059" width="5.6640625" style="321" customWidth="1"/>
    <col min="2060" max="2066" width="0.77734375" style="321" customWidth="1"/>
    <col min="2067" max="2067" width="8.6640625" style="321" customWidth="1"/>
    <col min="2068" max="2306" width="8.88671875" style="321"/>
    <col min="2307" max="2307" width="2.44140625" style="321" customWidth="1"/>
    <col min="2308" max="2313" width="15.6640625" style="321" customWidth="1"/>
    <col min="2314" max="2314" width="5.33203125" style="321" customWidth="1"/>
    <col min="2315" max="2315" width="5.6640625" style="321" customWidth="1"/>
    <col min="2316" max="2322" width="0.77734375" style="321" customWidth="1"/>
    <col min="2323" max="2323" width="8.6640625" style="321" customWidth="1"/>
    <col min="2324" max="2562" width="8.88671875" style="321"/>
    <col min="2563" max="2563" width="2.44140625" style="321" customWidth="1"/>
    <col min="2564" max="2569" width="15.6640625" style="321" customWidth="1"/>
    <col min="2570" max="2570" width="5.33203125" style="321" customWidth="1"/>
    <col min="2571" max="2571" width="5.6640625" style="321" customWidth="1"/>
    <col min="2572" max="2578" width="0.77734375" style="321" customWidth="1"/>
    <col min="2579" max="2579" width="8.6640625" style="321" customWidth="1"/>
    <col min="2580" max="2818" width="8.88671875" style="321"/>
    <col min="2819" max="2819" width="2.44140625" style="321" customWidth="1"/>
    <col min="2820" max="2825" width="15.6640625" style="321" customWidth="1"/>
    <col min="2826" max="2826" width="5.33203125" style="321" customWidth="1"/>
    <col min="2827" max="2827" width="5.6640625" style="321" customWidth="1"/>
    <col min="2828" max="2834" width="0.77734375" style="321" customWidth="1"/>
    <col min="2835" max="2835" width="8.6640625" style="321" customWidth="1"/>
    <col min="2836" max="3074" width="8.88671875" style="321"/>
    <col min="3075" max="3075" width="2.44140625" style="321" customWidth="1"/>
    <col min="3076" max="3081" width="15.6640625" style="321" customWidth="1"/>
    <col min="3082" max="3082" width="5.33203125" style="321" customWidth="1"/>
    <col min="3083" max="3083" width="5.6640625" style="321" customWidth="1"/>
    <col min="3084" max="3090" width="0.77734375" style="321" customWidth="1"/>
    <col min="3091" max="3091" width="8.6640625" style="321" customWidth="1"/>
    <col min="3092" max="3330" width="8.88671875" style="321"/>
    <col min="3331" max="3331" width="2.44140625" style="321" customWidth="1"/>
    <col min="3332" max="3337" width="15.6640625" style="321" customWidth="1"/>
    <col min="3338" max="3338" width="5.33203125" style="321" customWidth="1"/>
    <col min="3339" max="3339" width="5.6640625" style="321" customWidth="1"/>
    <col min="3340" max="3346" width="0.77734375" style="321" customWidth="1"/>
    <col min="3347" max="3347" width="8.6640625" style="321" customWidth="1"/>
    <col min="3348" max="3586" width="8.88671875" style="321"/>
    <col min="3587" max="3587" width="2.44140625" style="321" customWidth="1"/>
    <col min="3588" max="3593" width="15.6640625" style="321" customWidth="1"/>
    <col min="3594" max="3594" width="5.33203125" style="321" customWidth="1"/>
    <col min="3595" max="3595" width="5.6640625" style="321" customWidth="1"/>
    <col min="3596" max="3602" width="0.77734375" style="321" customWidth="1"/>
    <col min="3603" max="3603" width="8.6640625" style="321" customWidth="1"/>
    <col min="3604" max="3842" width="8.88671875" style="321"/>
    <col min="3843" max="3843" width="2.44140625" style="321" customWidth="1"/>
    <col min="3844" max="3849" width="15.6640625" style="321" customWidth="1"/>
    <col min="3850" max="3850" width="5.33203125" style="321" customWidth="1"/>
    <col min="3851" max="3851" width="5.6640625" style="321" customWidth="1"/>
    <col min="3852" max="3858" width="0.77734375" style="321" customWidth="1"/>
    <col min="3859" max="3859" width="8.6640625" style="321" customWidth="1"/>
    <col min="3860" max="4098" width="8.88671875" style="321"/>
    <col min="4099" max="4099" width="2.44140625" style="321" customWidth="1"/>
    <col min="4100" max="4105" width="15.6640625" style="321" customWidth="1"/>
    <col min="4106" max="4106" width="5.33203125" style="321" customWidth="1"/>
    <col min="4107" max="4107" width="5.6640625" style="321" customWidth="1"/>
    <col min="4108" max="4114" width="0.77734375" style="321" customWidth="1"/>
    <col min="4115" max="4115" width="8.6640625" style="321" customWidth="1"/>
    <col min="4116" max="4354" width="8.88671875" style="321"/>
    <col min="4355" max="4355" width="2.44140625" style="321" customWidth="1"/>
    <col min="4356" max="4361" width="15.6640625" style="321" customWidth="1"/>
    <col min="4362" max="4362" width="5.33203125" style="321" customWidth="1"/>
    <col min="4363" max="4363" width="5.6640625" style="321" customWidth="1"/>
    <col min="4364" max="4370" width="0.77734375" style="321" customWidth="1"/>
    <col min="4371" max="4371" width="8.6640625" style="321" customWidth="1"/>
    <col min="4372" max="4610" width="8.88671875" style="321"/>
    <col min="4611" max="4611" width="2.44140625" style="321" customWidth="1"/>
    <col min="4612" max="4617" width="15.6640625" style="321" customWidth="1"/>
    <col min="4618" max="4618" width="5.33203125" style="321" customWidth="1"/>
    <col min="4619" max="4619" width="5.6640625" style="321" customWidth="1"/>
    <col min="4620" max="4626" width="0.77734375" style="321" customWidth="1"/>
    <col min="4627" max="4627" width="8.6640625" style="321" customWidth="1"/>
    <col min="4628" max="4866" width="8.88671875" style="321"/>
    <col min="4867" max="4867" width="2.44140625" style="321" customWidth="1"/>
    <col min="4868" max="4873" width="15.6640625" style="321" customWidth="1"/>
    <col min="4874" max="4874" width="5.33203125" style="321" customWidth="1"/>
    <col min="4875" max="4875" width="5.6640625" style="321" customWidth="1"/>
    <col min="4876" max="4882" width="0.77734375" style="321" customWidth="1"/>
    <col min="4883" max="4883" width="8.6640625" style="321" customWidth="1"/>
    <col min="4884" max="5122" width="8.88671875" style="321"/>
    <col min="5123" max="5123" width="2.44140625" style="321" customWidth="1"/>
    <col min="5124" max="5129" width="15.6640625" style="321" customWidth="1"/>
    <col min="5130" max="5130" width="5.33203125" style="321" customWidth="1"/>
    <col min="5131" max="5131" width="5.6640625" style="321" customWidth="1"/>
    <col min="5132" max="5138" width="0.77734375" style="321" customWidth="1"/>
    <col min="5139" max="5139" width="8.6640625" style="321" customWidth="1"/>
    <col min="5140" max="5378" width="8.88671875" style="321"/>
    <col min="5379" max="5379" width="2.44140625" style="321" customWidth="1"/>
    <col min="5380" max="5385" width="15.6640625" style="321" customWidth="1"/>
    <col min="5386" max="5386" width="5.33203125" style="321" customWidth="1"/>
    <col min="5387" max="5387" width="5.6640625" style="321" customWidth="1"/>
    <col min="5388" max="5394" width="0.77734375" style="321" customWidth="1"/>
    <col min="5395" max="5395" width="8.6640625" style="321" customWidth="1"/>
    <col min="5396" max="5634" width="8.88671875" style="321"/>
    <col min="5635" max="5635" width="2.44140625" style="321" customWidth="1"/>
    <col min="5636" max="5641" width="15.6640625" style="321" customWidth="1"/>
    <col min="5642" max="5642" width="5.33203125" style="321" customWidth="1"/>
    <col min="5643" max="5643" width="5.6640625" style="321" customWidth="1"/>
    <col min="5644" max="5650" width="0.77734375" style="321" customWidth="1"/>
    <col min="5651" max="5651" width="8.6640625" style="321" customWidth="1"/>
    <col min="5652" max="5890" width="8.88671875" style="321"/>
    <col min="5891" max="5891" width="2.44140625" style="321" customWidth="1"/>
    <col min="5892" max="5897" width="15.6640625" style="321" customWidth="1"/>
    <col min="5898" max="5898" width="5.33203125" style="321" customWidth="1"/>
    <col min="5899" max="5899" width="5.6640625" style="321" customWidth="1"/>
    <col min="5900" max="5906" width="0.77734375" style="321" customWidth="1"/>
    <col min="5907" max="5907" width="8.6640625" style="321" customWidth="1"/>
    <col min="5908" max="6146" width="8.88671875" style="321"/>
    <col min="6147" max="6147" width="2.44140625" style="321" customWidth="1"/>
    <col min="6148" max="6153" width="15.6640625" style="321" customWidth="1"/>
    <col min="6154" max="6154" width="5.33203125" style="321" customWidth="1"/>
    <col min="6155" max="6155" width="5.6640625" style="321" customWidth="1"/>
    <col min="6156" max="6162" width="0.77734375" style="321" customWidth="1"/>
    <col min="6163" max="6163" width="8.6640625" style="321" customWidth="1"/>
    <col min="6164" max="6402" width="8.88671875" style="321"/>
    <col min="6403" max="6403" width="2.44140625" style="321" customWidth="1"/>
    <col min="6404" max="6409" width="15.6640625" style="321" customWidth="1"/>
    <col min="6410" max="6410" width="5.33203125" style="321" customWidth="1"/>
    <col min="6411" max="6411" width="5.6640625" style="321" customWidth="1"/>
    <col min="6412" max="6418" width="0.77734375" style="321" customWidth="1"/>
    <col min="6419" max="6419" width="8.6640625" style="321" customWidth="1"/>
    <col min="6420" max="6658" width="8.88671875" style="321"/>
    <col min="6659" max="6659" width="2.44140625" style="321" customWidth="1"/>
    <col min="6660" max="6665" width="15.6640625" style="321" customWidth="1"/>
    <col min="6666" max="6666" width="5.33203125" style="321" customWidth="1"/>
    <col min="6667" max="6667" width="5.6640625" style="321" customWidth="1"/>
    <col min="6668" max="6674" width="0.77734375" style="321" customWidth="1"/>
    <col min="6675" max="6675" width="8.6640625" style="321" customWidth="1"/>
    <col min="6676" max="6914" width="8.88671875" style="321"/>
    <col min="6915" max="6915" width="2.44140625" style="321" customWidth="1"/>
    <col min="6916" max="6921" width="15.6640625" style="321" customWidth="1"/>
    <col min="6922" max="6922" width="5.33203125" style="321" customWidth="1"/>
    <col min="6923" max="6923" width="5.6640625" style="321" customWidth="1"/>
    <col min="6924" max="6930" width="0.77734375" style="321" customWidth="1"/>
    <col min="6931" max="6931" width="8.6640625" style="321" customWidth="1"/>
    <col min="6932" max="7170" width="8.88671875" style="321"/>
    <col min="7171" max="7171" width="2.44140625" style="321" customWidth="1"/>
    <col min="7172" max="7177" width="15.6640625" style="321" customWidth="1"/>
    <col min="7178" max="7178" width="5.33203125" style="321" customWidth="1"/>
    <col min="7179" max="7179" width="5.6640625" style="321" customWidth="1"/>
    <col min="7180" max="7186" width="0.77734375" style="321" customWidth="1"/>
    <col min="7187" max="7187" width="8.6640625" style="321" customWidth="1"/>
    <col min="7188" max="7426" width="8.88671875" style="321"/>
    <col min="7427" max="7427" width="2.44140625" style="321" customWidth="1"/>
    <col min="7428" max="7433" width="15.6640625" style="321" customWidth="1"/>
    <col min="7434" max="7434" width="5.33203125" style="321" customWidth="1"/>
    <col min="7435" max="7435" width="5.6640625" style="321" customWidth="1"/>
    <col min="7436" max="7442" width="0.77734375" style="321" customWidth="1"/>
    <col min="7443" max="7443" width="8.6640625" style="321" customWidth="1"/>
    <col min="7444" max="7682" width="8.88671875" style="321"/>
    <col min="7683" max="7683" width="2.44140625" style="321" customWidth="1"/>
    <col min="7684" max="7689" width="15.6640625" style="321" customWidth="1"/>
    <col min="7690" max="7690" width="5.33203125" style="321" customWidth="1"/>
    <col min="7691" max="7691" width="5.6640625" style="321" customWidth="1"/>
    <col min="7692" max="7698" width="0.77734375" style="321" customWidth="1"/>
    <col min="7699" max="7699" width="8.6640625" style="321" customWidth="1"/>
    <col min="7700" max="7938" width="8.88671875" style="321"/>
    <col min="7939" max="7939" width="2.44140625" style="321" customWidth="1"/>
    <col min="7940" max="7945" width="15.6640625" style="321" customWidth="1"/>
    <col min="7946" max="7946" width="5.33203125" style="321" customWidth="1"/>
    <col min="7947" max="7947" width="5.6640625" style="321" customWidth="1"/>
    <col min="7948" max="7954" width="0.77734375" style="321" customWidth="1"/>
    <col min="7955" max="7955" width="8.6640625" style="321" customWidth="1"/>
    <col min="7956" max="8194" width="8.88671875" style="321"/>
    <col min="8195" max="8195" width="2.44140625" style="321" customWidth="1"/>
    <col min="8196" max="8201" width="15.6640625" style="321" customWidth="1"/>
    <col min="8202" max="8202" width="5.33203125" style="321" customWidth="1"/>
    <col min="8203" max="8203" width="5.6640625" style="321" customWidth="1"/>
    <col min="8204" max="8210" width="0.77734375" style="321" customWidth="1"/>
    <col min="8211" max="8211" width="8.6640625" style="321" customWidth="1"/>
    <col min="8212" max="8450" width="8.88671875" style="321"/>
    <col min="8451" max="8451" width="2.44140625" style="321" customWidth="1"/>
    <col min="8452" max="8457" width="15.6640625" style="321" customWidth="1"/>
    <col min="8458" max="8458" width="5.33203125" style="321" customWidth="1"/>
    <col min="8459" max="8459" width="5.6640625" style="321" customWidth="1"/>
    <col min="8460" max="8466" width="0.77734375" style="321" customWidth="1"/>
    <col min="8467" max="8467" width="8.6640625" style="321" customWidth="1"/>
    <col min="8468" max="8706" width="8.88671875" style="321"/>
    <col min="8707" max="8707" width="2.44140625" style="321" customWidth="1"/>
    <col min="8708" max="8713" width="15.6640625" style="321" customWidth="1"/>
    <col min="8714" max="8714" width="5.33203125" style="321" customWidth="1"/>
    <col min="8715" max="8715" width="5.6640625" style="321" customWidth="1"/>
    <col min="8716" max="8722" width="0.77734375" style="321" customWidth="1"/>
    <col min="8723" max="8723" width="8.6640625" style="321" customWidth="1"/>
    <col min="8724" max="8962" width="8.88671875" style="321"/>
    <col min="8963" max="8963" width="2.44140625" style="321" customWidth="1"/>
    <col min="8964" max="8969" width="15.6640625" style="321" customWidth="1"/>
    <col min="8970" max="8970" width="5.33203125" style="321" customWidth="1"/>
    <col min="8971" max="8971" width="5.6640625" style="321" customWidth="1"/>
    <col min="8972" max="8978" width="0.77734375" style="321" customWidth="1"/>
    <col min="8979" max="8979" width="8.6640625" style="321" customWidth="1"/>
    <col min="8980" max="9218" width="8.88671875" style="321"/>
    <col min="9219" max="9219" width="2.44140625" style="321" customWidth="1"/>
    <col min="9220" max="9225" width="15.6640625" style="321" customWidth="1"/>
    <col min="9226" max="9226" width="5.33203125" style="321" customWidth="1"/>
    <col min="9227" max="9227" width="5.6640625" style="321" customWidth="1"/>
    <col min="9228" max="9234" width="0.77734375" style="321" customWidth="1"/>
    <col min="9235" max="9235" width="8.6640625" style="321" customWidth="1"/>
    <col min="9236" max="9474" width="8.88671875" style="321"/>
    <col min="9475" max="9475" width="2.44140625" style="321" customWidth="1"/>
    <col min="9476" max="9481" width="15.6640625" style="321" customWidth="1"/>
    <col min="9482" max="9482" width="5.33203125" style="321" customWidth="1"/>
    <col min="9483" max="9483" width="5.6640625" style="321" customWidth="1"/>
    <col min="9484" max="9490" width="0.77734375" style="321" customWidth="1"/>
    <col min="9491" max="9491" width="8.6640625" style="321" customWidth="1"/>
    <col min="9492" max="9730" width="8.88671875" style="321"/>
    <col min="9731" max="9731" width="2.44140625" style="321" customWidth="1"/>
    <col min="9732" max="9737" width="15.6640625" style="321" customWidth="1"/>
    <col min="9738" max="9738" width="5.33203125" style="321" customWidth="1"/>
    <col min="9739" max="9739" width="5.6640625" style="321" customWidth="1"/>
    <col min="9740" max="9746" width="0.77734375" style="321" customWidth="1"/>
    <col min="9747" max="9747" width="8.6640625" style="321" customWidth="1"/>
    <col min="9748" max="9986" width="8.88671875" style="321"/>
    <col min="9987" max="9987" width="2.44140625" style="321" customWidth="1"/>
    <col min="9988" max="9993" width="15.6640625" style="321" customWidth="1"/>
    <col min="9994" max="9994" width="5.33203125" style="321" customWidth="1"/>
    <col min="9995" max="9995" width="5.6640625" style="321" customWidth="1"/>
    <col min="9996" max="10002" width="0.77734375" style="321" customWidth="1"/>
    <col min="10003" max="10003" width="8.6640625" style="321" customWidth="1"/>
    <col min="10004" max="10242" width="8.88671875" style="321"/>
    <col min="10243" max="10243" width="2.44140625" style="321" customWidth="1"/>
    <col min="10244" max="10249" width="15.6640625" style="321" customWidth="1"/>
    <col min="10250" max="10250" width="5.33203125" style="321" customWidth="1"/>
    <col min="10251" max="10251" width="5.6640625" style="321" customWidth="1"/>
    <col min="10252" max="10258" width="0.77734375" style="321" customWidth="1"/>
    <col min="10259" max="10259" width="8.6640625" style="321" customWidth="1"/>
    <col min="10260" max="10498" width="8.88671875" style="321"/>
    <col min="10499" max="10499" width="2.44140625" style="321" customWidth="1"/>
    <col min="10500" max="10505" width="15.6640625" style="321" customWidth="1"/>
    <col min="10506" max="10506" width="5.33203125" style="321" customWidth="1"/>
    <col min="10507" max="10507" width="5.6640625" style="321" customWidth="1"/>
    <col min="10508" max="10514" width="0.77734375" style="321" customWidth="1"/>
    <col min="10515" max="10515" width="8.6640625" style="321" customWidth="1"/>
    <col min="10516" max="10754" width="8.88671875" style="321"/>
    <col min="10755" max="10755" width="2.44140625" style="321" customWidth="1"/>
    <col min="10756" max="10761" width="15.6640625" style="321" customWidth="1"/>
    <col min="10762" max="10762" width="5.33203125" style="321" customWidth="1"/>
    <col min="10763" max="10763" width="5.6640625" style="321" customWidth="1"/>
    <col min="10764" max="10770" width="0.77734375" style="321" customWidth="1"/>
    <col min="10771" max="10771" width="8.6640625" style="321" customWidth="1"/>
    <col min="10772" max="11010" width="8.88671875" style="321"/>
    <col min="11011" max="11011" width="2.44140625" style="321" customWidth="1"/>
    <col min="11012" max="11017" width="15.6640625" style="321" customWidth="1"/>
    <col min="11018" max="11018" width="5.33203125" style="321" customWidth="1"/>
    <col min="11019" max="11019" width="5.6640625" style="321" customWidth="1"/>
    <col min="11020" max="11026" width="0.77734375" style="321" customWidth="1"/>
    <col min="11027" max="11027" width="8.6640625" style="321" customWidth="1"/>
    <col min="11028" max="11266" width="8.88671875" style="321"/>
    <col min="11267" max="11267" width="2.44140625" style="321" customWidth="1"/>
    <col min="11268" max="11273" width="15.6640625" style="321" customWidth="1"/>
    <col min="11274" max="11274" width="5.33203125" style="321" customWidth="1"/>
    <col min="11275" max="11275" width="5.6640625" style="321" customWidth="1"/>
    <col min="11276" max="11282" width="0.77734375" style="321" customWidth="1"/>
    <col min="11283" max="11283" width="8.6640625" style="321" customWidth="1"/>
    <col min="11284" max="11522" width="8.88671875" style="321"/>
    <col min="11523" max="11523" width="2.44140625" style="321" customWidth="1"/>
    <col min="11524" max="11529" width="15.6640625" style="321" customWidth="1"/>
    <col min="11530" max="11530" width="5.33203125" style="321" customWidth="1"/>
    <col min="11531" max="11531" width="5.6640625" style="321" customWidth="1"/>
    <col min="11532" max="11538" width="0.77734375" style="321" customWidth="1"/>
    <col min="11539" max="11539" width="8.6640625" style="321" customWidth="1"/>
    <col min="11540" max="11778" width="8.88671875" style="321"/>
    <col min="11779" max="11779" width="2.44140625" style="321" customWidth="1"/>
    <col min="11780" max="11785" width="15.6640625" style="321" customWidth="1"/>
    <col min="11786" max="11786" width="5.33203125" style="321" customWidth="1"/>
    <col min="11787" max="11787" width="5.6640625" style="321" customWidth="1"/>
    <col min="11788" max="11794" width="0.77734375" style="321" customWidth="1"/>
    <col min="11795" max="11795" width="8.6640625" style="321" customWidth="1"/>
    <col min="11796" max="12034" width="8.88671875" style="321"/>
    <col min="12035" max="12035" width="2.44140625" style="321" customWidth="1"/>
    <col min="12036" max="12041" width="15.6640625" style="321" customWidth="1"/>
    <col min="12042" max="12042" width="5.33203125" style="321" customWidth="1"/>
    <col min="12043" max="12043" width="5.6640625" style="321" customWidth="1"/>
    <col min="12044" max="12050" width="0.77734375" style="321" customWidth="1"/>
    <col min="12051" max="12051" width="8.6640625" style="321" customWidth="1"/>
    <col min="12052" max="12290" width="8.88671875" style="321"/>
    <col min="12291" max="12291" width="2.44140625" style="321" customWidth="1"/>
    <col min="12292" max="12297" width="15.6640625" style="321" customWidth="1"/>
    <col min="12298" max="12298" width="5.33203125" style="321" customWidth="1"/>
    <col min="12299" max="12299" width="5.6640625" style="321" customWidth="1"/>
    <col min="12300" max="12306" width="0.77734375" style="321" customWidth="1"/>
    <col min="12307" max="12307" width="8.6640625" style="321" customWidth="1"/>
    <col min="12308" max="12546" width="8.88671875" style="321"/>
    <col min="12547" max="12547" width="2.44140625" style="321" customWidth="1"/>
    <col min="12548" max="12553" width="15.6640625" style="321" customWidth="1"/>
    <col min="12554" max="12554" width="5.33203125" style="321" customWidth="1"/>
    <col min="12555" max="12555" width="5.6640625" style="321" customWidth="1"/>
    <col min="12556" max="12562" width="0.77734375" style="321" customWidth="1"/>
    <col min="12563" max="12563" width="8.6640625" style="321" customWidth="1"/>
    <col min="12564" max="12802" width="8.88671875" style="321"/>
    <col min="12803" max="12803" width="2.44140625" style="321" customWidth="1"/>
    <col min="12804" max="12809" width="15.6640625" style="321" customWidth="1"/>
    <col min="12810" max="12810" width="5.33203125" style="321" customWidth="1"/>
    <col min="12811" max="12811" width="5.6640625" style="321" customWidth="1"/>
    <col min="12812" max="12818" width="0.77734375" style="321" customWidth="1"/>
    <col min="12819" max="12819" width="8.6640625" style="321" customWidth="1"/>
    <col min="12820" max="13058" width="8.88671875" style="321"/>
    <col min="13059" max="13059" width="2.44140625" style="321" customWidth="1"/>
    <col min="13060" max="13065" width="15.6640625" style="321" customWidth="1"/>
    <col min="13066" max="13066" width="5.33203125" style="321" customWidth="1"/>
    <col min="13067" max="13067" width="5.6640625" style="321" customWidth="1"/>
    <col min="13068" max="13074" width="0.77734375" style="321" customWidth="1"/>
    <col min="13075" max="13075" width="8.6640625" style="321" customWidth="1"/>
    <col min="13076" max="13314" width="8.88671875" style="321"/>
    <col min="13315" max="13315" width="2.44140625" style="321" customWidth="1"/>
    <col min="13316" max="13321" width="15.6640625" style="321" customWidth="1"/>
    <col min="13322" max="13322" width="5.33203125" style="321" customWidth="1"/>
    <col min="13323" max="13323" width="5.6640625" style="321" customWidth="1"/>
    <col min="13324" max="13330" width="0.77734375" style="321" customWidth="1"/>
    <col min="13331" max="13331" width="8.6640625" style="321" customWidth="1"/>
    <col min="13332" max="13570" width="8.88671875" style="321"/>
    <col min="13571" max="13571" width="2.44140625" style="321" customWidth="1"/>
    <col min="13572" max="13577" width="15.6640625" style="321" customWidth="1"/>
    <col min="13578" max="13578" width="5.33203125" style="321" customWidth="1"/>
    <col min="13579" max="13579" width="5.6640625" style="321" customWidth="1"/>
    <col min="13580" max="13586" width="0.77734375" style="321" customWidth="1"/>
    <col min="13587" max="13587" width="8.6640625" style="321" customWidth="1"/>
    <col min="13588" max="13826" width="8.88671875" style="321"/>
    <col min="13827" max="13827" width="2.44140625" style="321" customWidth="1"/>
    <col min="13828" max="13833" width="15.6640625" style="321" customWidth="1"/>
    <col min="13834" max="13834" width="5.33203125" style="321" customWidth="1"/>
    <col min="13835" max="13835" width="5.6640625" style="321" customWidth="1"/>
    <col min="13836" max="13842" width="0.77734375" style="321" customWidth="1"/>
    <col min="13843" max="13843" width="8.6640625" style="321" customWidth="1"/>
    <col min="13844" max="14082" width="8.88671875" style="321"/>
    <col min="14083" max="14083" width="2.44140625" style="321" customWidth="1"/>
    <col min="14084" max="14089" width="15.6640625" style="321" customWidth="1"/>
    <col min="14090" max="14090" width="5.33203125" style="321" customWidth="1"/>
    <col min="14091" max="14091" width="5.6640625" style="321" customWidth="1"/>
    <col min="14092" max="14098" width="0.77734375" style="321" customWidth="1"/>
    <col min="14099" max="14099" width="8.6640625" style="321" customWidth="1"/>
    <col min="14100" max="14338" width="8.88671875" style="321"/>
    <col min="14339" max="14339" width="2.44140625" style="321" customWidth="1"/>
    <col min="14340" max="14345" width="15.6640625" style="321" customWidth="1"/>
    <col min="14346" max="14346" width="5.33203125" style="321" customWidth="1"/>
    <col min="14347" max="14347" width="5.6640625" style="321" customWidth="1"/>
    <col min="14348" max="14354" width="0.77734375" style="321" customWidth="1"/>
    <col min="14355" max="14355" width="8.6640625" style="321" customWidth="1"/>
    <col min="14356" max="14594" width="8.88671875" style="321"/>
    <col min="14595" max="14595" width="2.44140625" style="321" customWidth="1"/>
    <col min="14596" max="14601" width="15.6640625" style="321" customWidth="1"/>
    <col min="14602" max="14602" width="5.33203125" style="321" customWidth="1"/>
    <col min="14603" max="14603" width="5.6640625" style="321" customWidth="1"/>
    <col min="14604" max="14610" width="0.77734375" style="321" customWidth="1"/>
    <col min="14611" max="14611" width="8.6640625" style="321" customWidth="1"/>
    <col min="14612" max="14850" width="8.88671875" style="321"/>
    <col min="14851" max="14851" width="2.44140625" style="321" customWidth="1"/>
    <col min="14852" max="14857" width="15.6640625" style="321" customWidth="1"/>
    <col min="14858" max="14858" width="5.33203125" style="321" customWidth="1"/>
    <col min="14859" max="14859" width="5.6640625" style="321" customWidth="1"/>
    <col min="14860" max="14866" width="0.77734375" style="321" customWidth="1"/>
    <col min="14867" max="14867" width="8.6640625" style="321" customWidth="1"/>
    <col min="14868" max="15106" width="8.88671875" style="321"/>
    <col min="15107" max="15107" width="2.44140625" style="321" customWidth="1"/>
    <col min="15108" max="15113" width="15.6640625" style="321" customWidth="1"/>
    <col min="15114" max="15114" width="5.33203125" style="321" customWidth="1"/>
    <col min="15115" max="15115" width="5.6640625" style="321" customWidth="1"/>
    <col min="15116" max="15122" width="0.77734375" style="321" customWidth="1"/>
    <col min="15123" max="15123" width="8.6640625" style="321" customWidth="1"/>
    <col min="15124" max="15362" width="8.88671875" style="321"/>
    <col min="15363" max="15363" width="2.44140625" style="321" customWidth="1"/>
    <col min="15364" max="15369" width="15.6640625" style="321" customWidth="1"/>
    <col min="15370" max="15370" width="5.33203125" style="321" customWidth="1"/>
    <col min="15371" max="15371" width="5.6640625" style="321" customWidth="1"/>
    <col min="15372" max="15378" width="0.77734375" style="321" customWidth="1"/>
    <col min="15379" max="15379" width="8.6640625" style="321" customWidth="1"/>
    <col min="15380" max="15618" width="8.88671875" style="321"/>
    <col min="15619" max="15619" width="2.44140625" style="321" customWidth="1"/>
    <col min="15620" max="15625" width="15.6640625" style="321" customWidth="1"/>
    <col min="15626" max="15626" width="5.33203125" style="321" customWidth="1"/>
    <col min="15627" max="15627" width="5.6640625" style="321" customWidth="1"/>
    <col min="15628" max="15634" width="0.77734375" style="321" customWidth="1"/>
    <col min="15635" max="15635" width="8.6640625" style="321" customWidth="1"/>
    <col min="15636" max="15874" width="8.88671875" style="321"/>
    <col min="15875" max="15875" width="2.44140625" style="321" customWidth="1"/>
    <col min="15876" max="15881" width="15.6640625" style="321" customWidth="1"/>
    <col min="15882" max="15882" width="5.33203125" style="321" customWidth="1"/>
    <col min="15883" max="15883" width="5.6640625" style="321" customWidth="1"/>
    <col min="15884" max="15890" width="0.77734375" style="321" customWidth="1"/>
    <col min="15891" max="15891" width="8.6640625" style="321" customWidth="1"/>
    <col min="15892" max="16130" width="8.88671875" style="321"/>
    <col min="16131" max="16131" width="2.44140625" style="321" customWidth="1"/>
    <col min="16132" max="16137" width="15.6640625" style="321" customWidth="1"/>
    <col min="16138" max="16138" width="5.33203125" style="321" customWidth="1"/>
    <col min="16139" max="16139" width="5.6640625" style="321" customWidth="1"/>
    <col min="16140" max="16146" width="0.77734375" style="321" customWidth="1"/>
    <col min="16147" max="16147" width="8.6640625" style="321" customWidth="1"/>
    <col min="16148" max="16384" width="8.88671875" style="321"/>
  </cols>
  <sheetData>
    <row r="1" spans="1:19" s="318" customFormat="1" ht="63" customHeight="1" thickBot="1">
      <c r="J1" s="319"/>
    </row>
    <row r="2" spans="1:19" s="320" customFormat="1" ht="195" customHeight="1" thickTop="1" thickBot="1">
      <c r="A2" s="421" t="s">
        <v>565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3"/>
    </row>
    <row r="3" spans="1:19" ht="18.75" customHeight="1" thickTop="1"/>
    <row r="4" spans="1:19" ht="18.75" customHeight="1"/>
    <row r="5" spans="1:19" ht="18.75" customHeight="1"/>
    <row r="6" spans="1:19" ht="18.75" customHeight="1"/>
    <row r="7" spans="1:19" ht="18.75" customHeight="1"/>
    <row r="8" spans="1:19" ht="18.75" customHeight="1"/>
    <row r="9" spans="1:19" ht="357" customHeight="1"/>
    <row r="10" spans="1:19" ht="18.75" customHeight="1"/>
    <row r="11" spans="1:19" ht="18.75" customHeight="1"/>
    <row r="12" spans="1:19" ht="18.75" customHeight="1"/>
    <row r="13" spans="1:19" s="323" customFormat="1" ht="39.75" customHeight="1" thickBot="1"/>
    <row r="14" spans="1:19" s="324" customFormat="1" ht="14.25" hidden="1" customHeight="1">
      <c r="D14" s="329"/>
      <c r="E14" s="329"/>
      <c r="F14" s="330"/>
      <c r="G14" s="330"/>
      <c r="H14" s="330"/>
      <c r="I14" s="329"/>
      <c r="J14" s="329"/>
    </row>
    <row r="15" spans="1:19" s="325" customFormat="1" ht="40.5" customHeight="1" thickTop="1">
      <c r="A15" s="331"/>
      <c r="B15" s="331"/>
      <c r="C15" s="331"/>
      <c r="D15" s="424"/>
      <c r="E15" s="425"/>
      <c r="F15" s="425"/>
      <c r="G15" s="425"/>
      <c r="H15" s="425"/>
      <c r="I15" s="425"/>
      <c r="J15" s="426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1:19" ht="21.75" customHeight="1">
      <c r="D16" s="427"/>
      <c r="E16" s="428"/>
      <c r="F16" s="428"/>
      <c r="G16" s="428"/>
      <c r="H16" s="428"/>
      <c r="I16" s="428"/>
      <c r="J16" s="429"/>
    </row>
    <row r="17" spans="3:10" ht="36" customHeight="1">
      <c r="D17" s="427"/>
      <c r="E17" s="428"/>
      <c r="F17" s="428"/>
      <c r="G17" s="428"/>
      <c r="H17" s="428"/>
      <c r="I17" s="428"/>
      <c r="J17" s="429"/>
    </row>
    <row r="18" spans="3:10" ht="36" customHeight="1" thickBot="1">
      <c r="D18" s="430"/>
      <c r="E18" s="431"/>
      <c r="F18" s="431"/>
      <c r="G18" s="431"/>
      <c r="H18" s="431"/>
      <c r="I18" s="431"/>
      <c r="J18" s="432"/>
    </row>
    <row r="19" spans="3:10" ht="54" customHeight="1" thickTop="1">
      <c r="D19" s="326"/>
      <c r="E19" s="326"/>
      <c r="F19" s="326"/>
    </row>
    <row r="20" spans="3:10" ht="54" customHeight="1">
      <c r="D20" s="326"/>
      <c r="E20" s="326"/>
      <c r="F20" s="326"/>
    </row>
    <row r="21" spans="3:10" ht="54" customHeight="1">
      <c r="D21" s="326"/>
      <c r="E21" s="326"/>
      <c r="F21" s="326"/>
    </row>
    <row r="22" spans="3:10" ht="54" customHeight="1">
      <c r="D22" s="326"/>
      <c r="E22" s="326"/>
      <c r="F22" s="326"/>
    </row>
    <row r="23" spans="3:10" ht="54" customHeight="1">
      <c r="D23" s="326"/>
      <c r="E23" s="326"/>
      <c r="F23" s="326"/>
    </row>
    <row r="24" spans="3:10" ht="36" customHeight="1">
      <c r="C24" s="326"/>
      <c r="D24" s="327"/>
      <c r="E24" s="328"/>
      <c r="F24" s="326"/>
    </row>
    <row r="25" spans="3:10" ht="36" customHeight="1">
      <c r="C25" s="326"/>
      <c r="D25" s="326"/>
      <c r="E25" s="326"/>
      <c r="F25" s="326"/>
    </row>
  </sheetData>
  <mergeCells count="2">
    <mergeCell ref="A2:S2"/>
    <mergeCell ref="D15:J18"/>
  </mergeCells>
  <phoneticPr fontId="5" type="noConversion"/>
  <pageMargins left="0.39370078740157483" right="0.31496062992125984" top="1.9291338582677167" bottom="0.98425196850393704" header="1.6535433070866143" footer="0.51181102362204722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J15"/>
  <sheetViews>
    <sheetView zoomScale="85" zoomScaleNormal="85" zoomScaleSheetLayoutView="85" workbookViewId="0">
      <selection activeCell="H17" sqref="H17"/>
    </sheetView>
  </sheetViews>
  <sheetFormatPr defaultRowHeight="25.5" customHeight="1"/>
  <cols>
    <col min="1" max="1" width="13.44140625" style="201" bestFit="1" customWidth="1"/>
    <col min="2" max="4" width="18.5546875" style="201" bestFit="1" customWidth="1"/>
    <col min="5" max="5" width="13.44140625" style="201" bestFit="1" customWidth="1"/>
    <col min="6" max="7" width="17.21875" style="201" bestFit="1" customWidth="1"/>
    <col min="8" max="8" width="18.5546875" style="201" bestFit="1" customWidth="1"/>
    <col min="9" max="9" width="2.33203125" style="201" customWidth="1"/>
    <col min="10" max="10" width="9.33203125" style="201" bestFit="1" customWidth="1"/>
    <col min="11" max="68" width="8.88671875" style="201"/>
    <col min="69" max="69" width="8.88671875" style="269"/>
    <col min="70" max="85" width="8.88671875" style="201"/>
    <col min="86" max="88" width="8.88671875" style="269"/>
    <col min="89" max="256" width="8.88671875" style="201"/>
    <col min="257" max="264" width="14" style="201" customWidth="1"/>
    <col min="265" max="265" width="2.33203125" style="201" customWidth="1"/>
    <col min="266" max="512" width="8.88671875" style="201"/>
    <col min="513" max="520" width="14" style="201" customWidth="1"/>
    <col min="521" max="521" width="2.33203125" style="201" customWidth="1"/>
    <col min="522" max="768" width="8.88671875" style="201"/>
    <col min="769" max="776" width="14" style="201" customWidth="1"/>
    <col min="777" max="777" width="2.33203125" style="201" customWidth="1"/>
    <col min="778" max="1024" width="8.88671875" style="201"/>
    <col min="1025" max="1032" width="14" style="201" customWidth="1"/>
    <col min="1033" max="1033" width="2.33203125" style="201" customWidth="1"/>
    <col min="1034" max="1280" width="8.88671875" style="201"/>
    <col min="1281" max="1288" width="14" style="201" customWidth="1"/>
    <col min="1289" max="1289" width="2.33203125" style="201" customWidth="1"/>
    <col min="1290" max="1536" width="8.88671875" style="201"/>
    <col min="1537" max="1544" width="14" style="201" customWidth="1"/>
    <col min="1545" max="1545" width="2.33203125" style="201" customWidth="1"/>
    <col min="1546" max="1792" width="8.88671875" style="201"/>
    <col min="1793" max="1800" width="14" style="201" customWidth="1"/>
    <col min="1801" max="1801" width="2.33203125" style="201" customWidth="1"/>
    <col min="1802" max="2048" width="8.88671875" style="201"/>
    <col min="2049" max="2056" width="14" style="201" customWidth="1"/>
    <col min="2057" max="2057" width="2.33203125" style="201" customWidth="1"/>
    <col min="2058" max="2304" width="8.88671875" style="201"/>
    <col min="2305" max="2312" width="14" style="201" customWidth="1"/>
    <col min="2313" max="2313" width="2.33203125" style="201" customWidth="1"/>
    <col min="2314" max="2560" width="8.88671875" style="201"/>
    <col min="2561" max="2568" width="14" style="201" customWidth="1"/>
    <col min="2569" max="2569" width="2.33203125" style="201" customWidth="1"/>
    <col min="2570" max="2816" width="8.88671875" style="201"/>
    <col min="2817" max="2824" width="14" style="201" customWidth="1"/>
    <col min="2825" max="2825" width="2.33203125" style="201" customWidth="1"/>
    <col min="2826" max="3072" width="8.88671875" style="201"/>
    <col min="3073" max="3080" width="14" style="201" customWidth="1"/>
    <col min="3081" max="3081" width="2.33203125" style="201" customWidth="1"/>
    <col min="3082" max="3328" width="8.88671875" style="201"/>
    <col min="3329" max="3336" width="14" style="201" customWidth="1"/>
    <col min="3337" max="3337" width="2.33203125" style="201" customWidth="1"/>
    <col min="3338" max="3584" width="8.88671875" style="201"/>
    <col min="3585" max="3592" width="14" style="201" customWidth="1"/>
    <col min="3593" max="3593" width="2.33203125" style="201" customWidth="1"/>
    <col min="3594" max="3840" width="8.88671875" style="201"/>
    <col min="3841" max="3848" width="14" style="201" customWidth="1"/>
    <col min="3849" max="3849" width="2.33203125" style="201" customWidth="1"/>
    <col min="3850" max="4096" width="8.88671875" style="201"/>
    <col min="4097" max="4104" width="14" style="201" customWidth="1"/>
    <col min="4105" max="4105" width="2.33203125" style="201" customWidth="1"/>
    <col min="4106" max="4352" width="8.88671875" style="201"/>
    <col min="4353" max="4360" width="14" style="201" customWidth="1"/>
    <col min="4361" max="4361" width="2.33203125" style="201" customWidth="1"/>
    <col min="4362" max="4608" width="8.88671875" style="201"/>
    <col min="4609" max="4616" width="14" style="201" customWidth="1"/>
    <col min="4617" max="4617" width="2.33203125" style="201" customWidth="1"/>
    <col min="4618" max="4864" width="8.88671875" style="201"/>
    <col min="4865" max="4872" width="14" style="201" customWidth="1"/>
    <col min="4873" max="4873" width="2.33203125" style="201" customWidth="1"/>
    <col min="4874" max="5120" width="8.88671875" style="201"/>
    <col min="5121" max="5128" width="14" style="201" customWidth="1"/>
    <col min="5129" max="5129" width="2.33203125" style="201" customWidth="1"/>
    <col min="5130" max="5376" width="8.88671875" style="201"/>
    <col min="5377" max="5384" width="14" style="201" customWidth="1"/>
    <col min="5385" max="5385" width="2.33203125" style="201" customWidth="1"/>
    <col min="5386" max="5632" width="8.88671875" style="201"/>
    <col min="5633" max="5640" width="14" style="201" customWidth="1"/>
    <col min="5641" max="5641" width="2.33203125" style="201" customWidth="1"/>
    <col min="5642" max="5888" width="8.88671875" style="201"/>
    <col min="5889" max="5896" width="14" style="201" customWidth="1"/>
    <col min="5897" max="5897" width="2.33203125" style="201" customWidth="1"/>
    <col min="5898" max="6144" width="8.88671875" style="201"/>
    <col min="6145" max="6152" width="14" style="201" customWidth="1"/>
    <col min="6153" max="6153" width="2.33203125" style="201" customWidth="1"/>
    <col min="6154" max="6400" width="8.88671875" style="201"/>
    <col min="6401" max="6408" width="14" style="201" customWidth="1"/>
    <col min="6409" max="6409" width="2.33203125" style="201" customWidth="1"/>
    <col min="6410" max="6656" width="8.88671875" style="201"/>
    <col min="6657" max="6664" width="14" style="201" customWidth="1"/>
    <col min="6665" max="6665" width="2.33203125" style="201" customWidth="1"/>
    <col min="6666" max="6912" width="8.88671875" style="201"/>
    <col min="6913" max="6920" width="14" style="201" customWidth="1"/>
    <col min="6921" max="6921" width="2.33203125" style="201" customWidth="1"/>
    <col min="6922" max="7168" width="8.88671875" style="201"/>
    <col min="7169" max="7176" width="14" style="201" customWidth="1"/>
    <col min="7177" max="7177" width="2.33203125" style="201" customWidth="1"/>
    <col min="7178" max="7424" width="8.88671875" style="201"/>
    <col min="7425" max="7432" width="14" style="201" customWidth="1"/>
    <col min="7433" max="7433" width="2.33203125" style="201" customWidth="1"/>
    <col min="7434" max="7680" width="8.88671875" style="201"/>
    <col min="7681" max="7688" width="14" style="201" customWidth="1"/>
    <col min="7689" max="7689" width="2.33203125" style="201" customWidth="1"/>
    <col min="7690" max="7936" width="8.88671875" style="201"/>
    <col min="7937" max="7944" width="14" style="201" customWidth="1"/>
    <col min="7945" max="7945" width="2.33203125" style="201" customWidth="1"/>
    <col min="7946" max="8192" width="8.88671875" style="201"/>
    <col min="8193" max="8200" width="14" style="201" customWidth="1"/>
    <col min="8201" max="8201" width="2.33203125" style="201" customWidth="1"/>
    <col min="8202" max="8448" width="8.88671875" style="201"/>
    <col min="8449" max="8456" width="14" style="201" customWidth="1"/>
    <col min="8457" max="8457" width="2.33203125" style="201" customWidth="1"/>
    <col min="8458" max="8704" width="8.88671875" style="201"/>
    <col min="8705" max="8712" width="14" style="201" customWidth="1"/>
    <col min="8713" max="8713" width="2.33203125" style="201" customWidth="1"/>
    <col min="8714" max="8960" width="8.88671875" style="201"/>
    <col min="8961" max="8968" width="14" style="201" customWidth="1"/>
    <col min="8969" max="8969" width="2.33203125" style="201" customWidth="1"/>
    <col min="8970" max="9216" width="8.88671875" style="201"/>
    <col min="9217" max="9224" width="14" style="201" customWidth="1"/>
    <col min="9225" max="9225" width="2.33203125" style="201" customWidth="1"/>
    <col min="9226" max="9472" width="8.88671875" style="201"/>
    <col min="9473" max="9480" width="14" style="201" customWidth="1"/>
    <col min="9481" max="9481" width="2.33203125" style="201" customWidth="1"/>
    <col min="9482" max="9728" width="8.88671875" style="201"/>
    <col min="9729" max="9736" width="14" style="201" customWidth="1"/>
    <col min="9737" max="9737" width="2.33203125" style="201" customWidth="1"/>
    <col min="9738" max="9984" width="8.88671875" style="201"/>
    <col min="9985" max="9992" width="14" style="201" customWidth="1"/>
    <col min="9993" max="9993" width="2.33203125" style="201" customWidth="1"/>
    <col min="9994" max="10240" width="8.88671875" style="201"/>
    <col min="10241" max="10248" width="14" style="201" customWidth="1"/>
    <col min="10249" max="10249" width="2.33203125" style="201" customWidth="1"/>
    <col min="10250" max="10496" width="8.88671875" style="201"/>
    <col min="10497" max="10504" width="14" style="201" customWidth="1"/>
    <col min="10505" max="10505" width="2.33203125" style="201" customWidth="1"/>
    <col min="10506" max="10752" width="8.88671875" style="201"/>
    <col min="10753" max="10760" width="14" style="201" customWidth="1"/>
    <col min="10761" max="10761" width="2.33203125" style="201" customWidth="1"/>
    <col min="10762" max="11008" width="8.88671875" style="201"/>
    <col min="11009" max="11016" width="14" style="201" customWidth="1"/>
    <col min="11017" max="11017" width="2.33203125" style="201" customWidth="1"/>
    <col min="11018" max="11264" width="8.88671875" style="201"/>
    <col min="11265" max="11272" width="14" style="201" customWidth="1"/>
    <col min="11273" max="11273" width="2.33203125" style="201" customWidth="1"/>
    <col min="11274" max="11520" width="8.88671875" style="201"/>
    <col min="11521" max="11528" width="14" style="201" customWidth="1"/>
    <col min="11529" max="11529" width="2.33203125" style="201" customWidth="1"/>
    <col min="11530" max="11776" width="8.88671875" style="201"/>
    <col min="11777" max="11784" width="14" style="201" customWidth="1"/>
    <col min="11785" max="11785" width="2.33203125" style="201" customWidth="1"/>
    <col min="11786" max="12032" width="8.88671875" style="201"/>
    <col min="12033" max="12040" width="14" style="201" customWidth="1"/>
    <col min="12041" max="12041" width="2.33203125" style="201" customWidth="1"/>
    <col min="12042" max="12288" width="8.88671875" style="201"/>
    <col min="12289" max="12296" width="14" style="201" customWidth="1"/>
    <col min="12297" max="12297" width="2.33203125" style="201" customWidth="1"/>
    <col min="12298" max="12544" width="8.88671875" style="201"/>
    <col min="12545" max="12552" width="14" style="201" customWidth="1"/>
    <col min="12553" max="12553" width="2.33203125" style="201" customWidth="1"/>
    <col min="12554" max="12800" width="8.88671875" style="201"/>
    <col min="12801" max="12808" width="14" style="201" customWidth="1"/>
    <col min="12809" max="12809" width="2.33203125" style="201" customWidth="1"/>
    <col min="12810" max="13056" width="8.88671875" style="201"/>
    <col min="13057" max="13064" width="14" style="201" customWidth="1"/>
    <col min="13065" max="13065" width="2.33203125" style="201" customWidth="1"/>
    <col min="13066" max="13312" width="8.88671875" style="201"/>
    <col min="13313" max="13320" width="14" style="201" customWidth="1"/>
    <col min="13321" max="13321" width="2.33203125" style="201" customWidth="1"/>
    <col min="13322" max="13568" width="8.88671875" style="201"/>
    <col min="13569" max="13576" width="14" style="201" customWidth="1"/>
    <col min="13577" max="13577" width="2.33203125" style="201" customWidth="1"/>
    <col min="13578" max="13824" width="8.88671875" style="201"/>
    <col min="13825" max="13832" width="14" style="201" customWidth="1"/>
    <col min="13833" max="13833" width="2.33203125" style="201" customWidth="1"/>
    <col min="13834" max="14080" width="8.88671875" style="201"/>
    <col min="14081" max="14088" width="14" style="201" customWidth="1"/>
    <col min="14089" max="14089" width="2.33203125" style="201" customWidth="1"/>
    <col min="14090" max="14336" width="8.88671875" style="201"/>
    <col min="14337" max="14344" width="14" style="201" customWidth="1"/>
    <col min="14345" max="14345" width="2.33203125" style="201" customWidth="1"/>
    <col min="14346" max="14592" width="8.88671875" style="201"/>
    <col min="14593" max="14600" width="14" style="201" customWidth="1"/>
    <col min="14601" max="14601" width="2.33203125" style="201" customWidth="1"/>
    <col min="14602" max="14848" width="8.88671875" style="201"/>
    <col min="14849" max="14856" width="14" style="201" customWidth="1"/>
    <col min="14857" max="14857" width="2.33203125" style="201" customWidth="1"/>
    <col min="14858" max="15104" width="8.88671875" style="201"/>
    <col min="15105" max="15112" width="14" style="201" customWidth="1"/>
    <col min="15113" max="15113" width="2.33203125" style="201" customWidth="1"/>
    <col min="15114" max="15360" width="8.88671875" style="201"/>
    <col min="15361" max="15368" width="14" style="201" customWidth="1"/>
    <col min="15369" max="15369" width="2.33203125" style="201" customWidth="1"/>
    <col min="15370" max="15616" width="8.88671875" style="201"/>
    <col min="15617" max="15624" width="14" style="201" customWidth="1"/>
    <col min="15625" max="15625" width="2.33203125" style="201" customWidth="1"/>
    <col min="15626" max="15872" width="8.88671875" style="201"/>
    <col min="15873" max="15880" width="14" style="201" customWidth="1"/>
    <col min="15881" max="15881" width="2.33203125" style="201" customWidth="1"/>
    <col min="15882" max="16128" width="8.88671875" style="201"/>
    <col min="16129" max="16136" width="14" style="201" customWidth="1"/>
    <col min="16137" max="16137" width="2.33203125" style="201" customWidth="1"/>
    <col min="16138" max="16384" width="8.88671875" style="201"/>
  </cols>
  <sheetData>
    <row r="1" spans="1:11" s="194" customFormat="1" ht="30.75" customHeight="1">
      <c r="A1" s="434" t="s">
        <v>423</v>
      </c>
      <c r="B1" s="434"/>
      <c r="C1" s="434"/>
      <c r="D1" s="434"/>
      <c r="E1" s="434"/>
      <c r="F1" s="434"/>
      <c r="G1" s="434"/>
      <c r="H1" s="434"/>
      <c r="I1" s="434"/>
    </row>
    <row r="2" spans="1:11" s="194" customFormat="1" ht="25.5" customHeight="1">
      <c r="A2" s="433" t="s">
        <v>424</v>
      </c>
      <c r="B2" s="433"/>
      <c r="C2" s="433"/>
      <c r="D2" s="433"/>
      <c r="E2" s="433"/>
      <c r="F2" s="433"/>
      <c r="G2" s="433"/>
      <c r="H2" s="433"/>
      <c r="I2" s="196"/>
    </row>
    <row r="3" spans="1:11" s="194" customFormat="1" ht="25.5" customHeight="1" thickBot="1">
      <c r="A3" s="284"/>
      <c r="B3" s="284"/>
      <c r="C3" s="284"/>
      <c r="D3" s="284"/>
      <c r="E3" s="196"/>
      <c r="F3" s="196"/>
      <c r="G3" s="196"/>
      <c r="H3" s="268" t="s">
        <v>351</v>
      </c>
      <c r="I3" s="196"/>
    </row>
    <row r="4" spans="1:11" s="288" customFormat="1" ht="28.5" customHeight="1">
      <c r="A4" s="296" t="s">
        <v>15</v>
      </c>
      <c r="B4" s="297"/>
      <c r="C4" s="297"/>
      <c r="D4" s="298"/>
      <c r="E4" s="299" t="s">
        <v>16</v>
      </c>
      <c r="F4" s="297"/>
      <c r="G4" s="297"/>
      <c r="H4" s="300"/>
    </row>
    <row r="5" spans="1:11" s="290" customFormat="1" ht="28.5" customHeight="1" thickBot="1">
      <c r="A5" s="314" t="s">
        <v>17</v>
      </c>
      <c r="B5" s="315" t="s">
        <v>421</v>
      </c>
      <c r="C5" s="315" t="s">
        <v>422</v>
      </c>
      <c r="D5" s="316" t="s">
        <v>568</v>
      </c>
      <c r="E5" s="317" t="s">
        <v>17</v>
      </c>
      <c r="F5" s="315" t="s">
        <v>421</v>
      </c>
      <c r="G5" s="315" t="s">
        <v>422</v>
      </c>
      <c r="H5" s="316" t="s">
        <v>568</v>
      </c>
      <c r="K5" s="286"/>
    </row>
    <row r="6" spans="1:11" s="294" customFormat="1" ht="37.5" customHeight="1" thickTop="1">
      <c r="A6" s="301" t="s">
        <v>18</v>
      </c>
      <c r="B6" s="302">
        <f>세입부!E6</f>
        <v>112028000</v>
      </c>
      <c r="C6" s="302">
        <f>세입부!F6</f>
        <v>121076623</v>
      </c>
      <c r="D6" s="303">
        <f>B6-C6</f>
        <v>-9048623</v>
      </c>
      <c r="E6" s="302" t="s">
        <v>19</v>
      </c>
      <c r="F6" s="302">
        <f>세출부!E7</f>
        <v>885417000</v>
      </c>
      <c r="G6" s="302">
        <f>세출부!F7</f>
        <v>834638820</v>
      </c>
      <c r="H6" s="304">
        <f>F6-G6</f>
        <v>50778180</v>
      </c>
    </row>
    <row r="7" spans="1:11" s="294" customFormat="1" ht="37.5" customHeight="1">
      <c r="A7" s="291" t="s">
        <v>10</v>
      </c>
      <c r="B7" s="292">
        <f>세입부!E29</f>
        <v>1536543000</v>
      </c>
      <c r="C7" s="292">
        <f>세입부!F29</f>
        <v>1533098580</v>
      </c>
      <c r="D7" s="289">
        <f>B7-C7</f>
        <v>3444420</v>
      </c>
      <c r="E7" s="292" t="s">
        <v>20</v>
      </c>
      <c r="F7" s="292">
        <f>세출부!E28</f>
        <v>13154000</v>
      </c>
      <c r="G7" s="292">
        <f>세출부!F28</f>
        <v>6006920</v>
      </c>
      <c r="H7" s="293">
        <f>F7-G7</f>
        <v>7147080</v>
      </c>
    </row>
    <row r="8" spans="1:11" s="294" customFormat="1" ht="37.5" customHeight="1">
      <c r="A8" s="291" t="s">
        <v>23</v>
      </c>
      <c r="B8" s="292">
        <f>세입부!E62</f>
        <v>273663000</v>
      </c>
      <c r="C8" s="292">
        <f>세입부!F62</f>
        <v>263435903</v>
      </c>
      <c r="D8" s="289">
        <f t="shared" ref="D8:D11" si="0">B8-C8</f>
        <v>10227097</v>
      </c>
      <c r="E8" s="292" t="s">
        <v>22</v>
      </c>
      <c r="F8" s="292">
        <f>세출부!E34</f>
        <v>113298000</v>
      </c>
      <c r="G8" s="292">
        <f>세출부!F34</f>
        <v>75627961</v>
      </c>
      <c r="H8" s="293">
        <f t="shared" ref="H8:H12" si="1">F8-G8</f>
        <v>37670039</v>
      </c>
    </row>
    <row r="9" spans="1:11" s="294" customFormat="1" ht="37.5" customHeight="1">
      <c r="A9" s="291" t="s">
        <v>21</v>
      </c>
      <c r="B9" s="292">
        <f>세입부!E87</f>
        <v>33000000</v>
      </c>
      <c r="C9" s="292">
        <f>세입부!F87</f>
        <v>33000000</v>
      </c>
      <c r="D9" s="289">
        <f t="shared" si="0"/>
        <v>0</v>
      </c>
      <c r="E9" s="292" t="s">
        <v>24</v>
      </c>
      <c r="F9" s="292">
        <f>세출부!E66</f>
        <v>44977000</v>
      </c>
      <c r="G9" s="292">
        <f>세출부!F66</f>
        <v>42629250</v>
      </c>
      <c r="H9" s="293">
        <f t="shared" si="1"/>
        <v>2347750</v>
      </c>
    </row>
    <row r="10" spans="1:11" s="294" customFormat="1" ht="37.5" customHeight="1">
      <c r="A10" s="291" t="s">
        <v>13</v>
      </c>
      <c r="B10" s="292">
        <f>세입부!E91</f>
        <v>241121000</v>
      </c>
      <c r="C10" s="292">
        <f>세입부!F91</f>
        <v>241121465</v>
      </c>
      <c r="D10" s="289">
        <f t="shared" si="0"/>
        <v>-465</v>
      </c>
      <c r="E10" s="292" t="s">
        <v>25</v>
      </c>
      <c r="F10" s="292">
        <f>세출부!E74</f>
        <v>1141885000</v>
      </c>
      <c r="G10" s="292">
        <f>세출부!F74</f>
        <v>964829685</v>
      </c>
      <c r="H10" s="293">
        <f t="shared" si="1"/>
        <v>177055315</v>
      </c>
    </row>
    <row r="11" spans="1:11" s="294" customFormat="1" ht="37.5" customHeight="1">
      <c r="A11" s="291" t="s">
        <v>12</v>
      </c>
      <c r="B11" s="292">
        <f>세입부!E116</f>
        <v>11436000</v>
      </c>
      <c r="C11" s="292">
        <f>세입부!F116</f>
        <v>11173279</v>
      </c>
      <c r="D11" s="289">
        <f t="shared" si="0"/>
        <v>262721</v>
      </c>
      <c r="E11" s="292" t="s">
        <v>26</v>
      </c>
      <c r="F11" s="292">
        <f>세출부!E280</f>
        <v>4800000</v>
      </c>
      <c r="G11" s="292">
        <f>세출부!F280</f>
        <v>1962700</v>
      </c>
      <c r="H11" s="293">
        <f t="shared" si="1"/>
        <v>2837300</v>
      </c>
    </row>
    <row r="12" spans="1:11" s="294" customFormat="1" ht="37.5" customHeight="1">
      <c r="A12" s="291"/>
      <c r="B12" s="292"/>
      <c r="C12" s="292"/>
      <c r="D12" s="289"/>
      <c r="E12" s="292" t="s">
        <v>506</v>
      </c>
      <c r="F12" s="292">
        <f>세출부!E285</f>
        <v>4260000</v>
      </c>
      <c r="G12" s="292">
        <f>세출부!F286</f>
        <v>69793296</v>
      </c>
      <c r="H12" s="293">
        <f t="shared" si="1"/>
        <v>-65533296</v>
      </c>
    </row>
    <row r="13" spans="1:11" s="294" customFormat="1" ht="37.5" customHeight="1" thickBot="1">
      <c r="A13" s="305"/>
      <c r="B13" s="306"/>
      <c r="C13" s="306"/>
      <c r="D13" s="307"/>
      <c r="E13" s="306" t="s">
        <v>350</v>
      </c>
      <c r="F13" s="306">
        <f>세출부!E291</f>
        <v>0</v>
      </c>
      <c r="G13" s="306">
        <f>세출부!F291</f>
        <v>207417218</v>
      </c>
      <c r="H13" s="293">
        <f>F13-G13</f>
        <v>-207417218</v>
      </c>
    </row>
    <row r="14" spans="1:11" s="294" customFormat="1" ht="37.5" customHeight="1" thickTop="1" thickBot="1">
      <c r="A14" s="308" t="s">
        <v>14</v>
      </c>
      <c r="B14" s="309">
        <f>SUM(B6:B12)</f>
        <v>2207791000</v>
      </c>
      <c r="C14" s="309">
        <f>SUM(C6:C12)</f>
        <v>2202905850</v>
      </c>
      <c r="D14" s="310">
        <f>SUM(D6:D12)</f>
        <v>4885150</v>
      </c>
      <c r="E14" s="311" t="s">
        <v>14</v>
      </c>
      <c r="F14" s="312">
        <f>SUM(F6:F12)</f>
        <v>2207791000</v>
      </c>
      <c r="G14" s="309">
        <f>SUM(G6:G13)</f>
        <v>2202905850</v>
      </c>
      <c r="H14" s="313">
        <f>SUM(H6:H13)</f>
        <v>4885150</v>
      </c>
    </row>
    <row r="15" spans="1:11" s="294" customFormat="1" ht="27.75" customHeight="1"/>
  </sheetData>
  <mergeCells count="2">
    <mergeCell ref="A2:H2"/>
    <mergeCell ref="A1:I1"/>
  </mergeCells>
  <phoneticPr fontId="5" type="noConversion"/>
  <printOptions horizontalCentered="1"/>
  <pageMargins left="0.17" right="0.1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T306"/>
  <sheetViews>
    <sheetView zoomScaleNormal="100" zoomScaleSheetLayoutView="40" workbookViewId="0">
      <pane xSplit="4" ySplit="5" topLeftCell="E81" activePane="bottomRight" state="frozenSplit"/>
      <selection activeCell="E16" sqref="E16"/>
      <selection pane="topRight" activeCell="E16" sqref="E16"/>
      <selection pane="bottomLeft" activeCell="E16" sqref="E16"/>
      <selection pane="bottomRight" activeCell="F85" activeCellId="1" sqref="F109 F85"/>
    </sheetView>
  </sheetViews>
  <sheetFormatPr defaultRowHeight="24" customHeight="1"/>
  <cols>
    <col min="1" max="1" width="4.88671875" style="201" customWidth="1"/>
    <col min="2" max="3" width="4.77734375" style="201" customWidth="1"/>
    <col min="4" max="4" width="24.5546875" style="201" customWidth="1"/>
    <col min="5" max="5" width="14.109375" style="201" customWidth="1"/>
    <col min="6" max="6" width="13.77734375" style="201" customWidth="1"/>
    <col min="7" max="7" width="16.77734375" style="201" bestFit="1" customWidth="1"/>
    <col min="8" max="8" width="8.77734375" style="287" customWidth="1"/>
    <col min="9" max="9" width="15.88671875" style="273" customWidth="1"/>
    <col min="10" max="10" width="29.77734375" style="273" customWidth="1"/>
    <col min="11" max="11" width="9.77734375" style="273" customWidth="1"/>
    <col min="12" max="14" width="2.33203125" style="200" customWidth="1"/>
    <col min="15" max="16" width="11.44140625" style="200" bestFit="1" customWidth="1"/>
    <col min="17" max="52" width="8.88671875" style="200"/>
    <col min="53" max="53" width="8.88671875" style="202"/>
    <col min="54" max="59" width="8.88671875" style="200"/>
    <col min="60" max="69" width="8.88671875" style="201"/>
    <col min="70" max="72" width="8.88671875" style="202"/>
    <col min="73" max="251" width="8.88671875" style="201"/>
    <col min="252" max="252" width="4.88671875" style="201" customWidth="1"/>
    <col min="253" max="254" width="4.77734375" style="201" customWidth="1"/>
    <col min="255" max="255" width="23.33203125" style="201" customWidth="1"/>
    <col min="256" max="257" width="12.77734375" style="201" customWidth="1"/>
    <col min="258" max="259" width="0" style="201" hidden="1" customWidth="1"/>
    <col min="260" max="260" width="16" style="201" customWidth="1"/>
    <col min="261" max="261" width="9.77734375" style="201" customWidth="1"/>
    <col min="262" max="262" width="1.5546875" style="201" customWidth="1"/>
    <col min="263" max="263" width="4.77734375" style="201" customWidth="1"/>
    <col min="264" max="264" width="1.77734375" style="201" customWidth="1"/>
    <col min="265" max="265" width="4.77734375" style="201" customWidth="1"/>
    <col min="266" max="266" width="1.6640625" style="201" customWidth="1"/>
    <col min="267" max="267" width="10.77734375" style="201" customWidth="1"/>
    <col min="268" max="270" width="2.33203125" style="201" customWidth="1"/>
    <col min="271" max="507" width="8.88671875" style="201"/>
    <col min="508" max="508" width="4.88671875" style="201" customWidth="1"/>
    <col min="509" max="510" width="4.77734375" style="201" customWidth="1"/>
    <col min="511" max="511" width="23.33203125" style="201" customWidth="1"/>
    <col min="512" max="513" width="12.77734375" style="201" customWidth="1"/>
    <col min="514" max="515" width="0" style="201" hidden="1" customWidth="1"/>
    <col min="516" max="516" width="16" style="201" customWidth="1"/>
    <col min="517" max="517" width="9.77734375" style="201" customWidth="1"/>
    <col min="518" max="518" width="1.5546875" style="201" customWidth="1"/>
    <col min="519" max="519" width="4.77734375" style="201" customWidth="1"/>
    <col min="520" max="520" width="1.77734375" style="201" customWidth="1"/>
    <col min="521" max="521" width="4.77734375" style="201" customWidth="1"/>
    <col min="522" max="522" width="1.6640625" style="201" customWidth="1"/>
    <col min="523" max="523" width="10.77734375" style="201" customWidth="1"/>
    <col min="524" max="526" width="2.33203125" style="201" customWidth="1"/>
    <col min="527" max="763" width="8.88671875" style="201"/>
    <col min="764" max="764" width="4.88671875" style="201" customWidth="1"/>
    <col min="765" max="766" width="4.77734375" style="201" customWidth="1"/>
    <col min="767" max="767" width="23.33203125" style="201" customWidth="1"/>
    <col min="768" max="769" width="12.77734375" style="201" customWidth="1"/>
    <col min="770" max="771" width="0" style="201" hidden="1" customWidth="1"/>
    <col min="772" max="772" width="16" style="201" customWidth="1"/>
    <col min="773" max="773" width="9.77734375" style="201" customWidth="1"/>
    <col min="774" max="774" width="1.5546875" style="201" customWidth="1"/>
    <col min="775" max="775" width="4.77734375" style="201" customWidth="1"/>
    <col min="776" max="776" width="1.77734375" style="201" customWidth="1"/>
    <col min="777" max="777" width="4.77734375" style="201" customWidth="1"/>
    <col min="778" max="778" width="1.6640625" style="201" customWidth="1"/>
    <col min="779" max="779" width="10.77734375" style="201" customWidth="1"/>
    <col min="780" max="782" width="2.33203125" style="201" customWidth="1"/>
    <col min="783" max="1019" width="8.88671875" style="201"/>
    <col min="1020" max="1020" width="4.88671875" style="201" customWidth="1"/>
    <col min="1021" max="1022" width="4.77734375" style="201" customWidth="1"/>
    <col min="1023" max="1023" width="23.33203125" style="201" customWidth="1"/>
    <col min="1024" max="1025" width="12.77734375" style="201" customWidth="1"/>
    <col min="1026" max="1027" width="0" style="201" hidden="1" customWidth="1"/>
    <col min="1028" max="1028" width="16" style="201" customWidth="1"/>
    <col min="1029" max="1029" width="9.77734375" style="201" customWidth="1"/>
    <col min="1030" max="1030" width="1.5546875" style="201" customWidth="1"/>
    <col min="1031" max="1031" width="4.77734375" style="201" customWidth="1"/>
    <col min="1032" max="1032" width="1.77734375" style="201" customWidth="1"/>
    <col min="1033" max="1033" width="4.77734375" style="201" customWidth="1"/>
    <col min="1034" max="1034" width="1.6640625" style="201" customWidth="1"/>
    <col min="1035" max="1035" width="10.77734375" style="201" customWidth="1"/>
    <col min="1036" max="1038" width="2.33203125" style="201" customWidth="1"/>
    <col min="1039" max="1275" width="8.88671875" style="201"/>
    <col min="1276" max="1276" width="4.88671875" style="201" customWidth="1"/>
    <col min="1277" max="1278" width="4.77734375" style="201" customWidth="1"/>
    <col min="1279" max="1279" width="23.33203125" style="201" customWidth="1"/>
    <col min="1280" max="1281" width="12.77734375" style="201" customWidth="1"/>
    <col min="1282" max="1283" width="0" style="201" hidden="1" customWidth="1"/>
    <col min="1284" max="1284" width="16" style="201" customWidth="1"/>
    <col min="1285" max="1285" width="9.77734375" style="201" customWidth="1"/>
    <col min="1286" max="1286" width="1.5546875" style="201" customWidth="1"/>
    <col min="1287" max="1287" width="4.77734375" style="201" customWidth="1"/>
    <col min="1288" max="1288" width="1.77734375" style="201" customWidth="1"/>
    <col min="1289" max="1289" width="4.77734375" style="201" customWidth="1"/>
    <col min="1290" max="1290" width="1.6640625" style="201" customWidth="1"/>
    <col min="1291" max="1291" width="10.77734375" style="201" customWidth="1"/>
    <col min="1292" max="1294" width="2.33203125" style="201" customWidth="1"/>
    <col min="1295" max="1531" width="8.88671875" style="201"/>
    <col min="1532" max="1532" width="4.88671875" style="201" customWidth="1"/>
    <col min="1533" max="1534" width="4.77734375" style="201" customWidth="1"/>
    <col min="1535" max="1535" width="23.33203125" style="201" customWidth="1"/>
    <col min="1536" max="1537" width="12.77734375" style="201" customWidth="1"/>
    <col min="1538" max="1539" width="0" style="201" hidden="1" customWidth="1"/>
    <col min="1540" max="1540" width="16" style="201" customWidth="1"/>
    <col min="1541" max="1541" width="9.77734375" style="201" customWidth="1"/>
    <col min="1542" max="1542" width="1.5546875" style="201" customWidth="1"/>
    <col min="1543" max="1543" width="4.77734375" style="201" customWidth="1"/>
    <col min="1544" max="1544" width="1.77734375" style="201" customWidth="1"/>
    <col min="1545" max="1545" width="4.77734375" style="201" customWidth="1"/>
    <col min="1546" max="1546" width="1.6640625" style="201" customWidth="1"/>
    <col min="1547" max="1547" width="10.77734375" style="201" customWidth="1"/>
    <col min="1548" max="1550" width="2.33203125" style="201" customWidth="1"/>
    <col min="1551" max="1787" width="8.88671875" style="201"/>
    <col min="1788" max="1788" width="4.88671875" style="201" customWidth="1"/>
    <col min="1789" max="1790" width="4.77734375" style="201" customWidth="1"/>
    <col min="1791" max="1791" width="23.33203125" style="201" customWidth="1"/>
    <col min="1792" max="1793" width="12.77734375" style="201" customWidth="1"/>
    <col min="1794" max="1795" width="0" style="201" hidden="1" customWidth="1"/>
    <col min="1796" max="1796" width="16" style="201" customWidth="1"/>
    <col min="1797" max="1797" width="9.77734375" style="201" customWidth="1"/>
    <col min="1798" max="1798" width="1.5546875" style="201" customWidth="1"/>
    <col min="1799" max="1799" width="4.77734375" style="201" customWidth="1"/>
    <col min="1800" max="1800" width="1.77734375" style="201" customWidth="1"/>
    <col min="1801" max="1801" width="4.77734375" style="201" customWidth="1"/>
    <col min="1802" max="1802" width="1.6640625" style="201" customWidth="1"/>
    <col min="1803" max="1803" width="10.77734375" style="201" customWidth="1"/>
    <col min="1804" max="1806" width="2.33203125" style="201" customWidth="1"/>
    <col min="1807" max="2043" width="8.88671875" style="201"/>
    <col min="2044" max="2044" width="4.88671875" style="201" customWidth="1"/>
    <col min="2045" max="2046" width="4.77734375" style="201" customWidth="1"/>
    <col min="2047" max="2047" width="23.33203125" style="201" customWidth="1"/>
    <col min="2048" max="2049" width="12.77734375" style="201" customWidth="1"/>
    <col min="2050" max="2051" width="0" style="201" hidden="1" customWidth="1"/>
    <col min="2052" max="2052" width="16" style="201" customWidth="1"/>
    <col min="2053" max="2053" width="9.77734375" style="201" customWidth="1"/>
    <col min="2054" max="2054" width="1.5546875" style="201" customWidth="1"/>
    <col min="2055" max="2055" width="4.77734375" style="201" customWidth="1"/>
    <col min="2056" max="2056" width="1.77734375" style="201" customWidth="1"/>
    <col min="2057" max="2057" width="4.77734375" style="201" customWidth="1"/>
    <col min="2058" max="2058" width="1.6640625" style="201" customWidth="1"/>
    <col min="2059" max="2059" width="10.77734375" style="201" customWidth="1"/>
    <col min="2060" max="2062" width="2.33203125" style="201" customWidth="1"/>
    <col min="2063" max="2299" width="8.88671875" style="201"/>
    <col min="2300" max="2300" width="4.88671875" style="201" customWidth="1"/>
    <col min="2301" max="2302" width="4.77734375" style="201" customWidth="1"/>
    <col min="2303" max="2303" width="23.33203125" style="201" customWidth="1"/>
    <col min="2304" max="2305" width="12.77734375" style="201" customWidth="1"/>
    <col min="2306" max="2307" width="0" style="201" hidden="1" customWidth="1"/>
    <col min="2308" max="2308" width="16" style="201" customWidth="1"/>
    <col min="2309" max="2309" width="9.77734375" style="201" customWidth="1"/>
    <col min="2310" max="2310" width="1.5546875" style="201" customWidth="1"/>
    <col min="2311" max="2311" width="4.77734375" style="201" customWidth="1"/>
    <col min="2312" max="2312" width="1.77734375" style="201" customWidth="1"/>
    <col min="2313" max="2313" width="4.77734375" style="201" customWidth="1"/>
    <col min="2314" max="2314" width="1.6640625" style="201" customWidth="1"/>
    <col min="2315" max="2315" width="10.77734375" style="201" customWidth="1"/>
    <col min="2316" max="2318" width="2.33203125" style="201" customWidth="1"/>
    <col min="2319" max="2555" width="8.88671875" style="201"/>
    <col min="2556" max="2556" width="4.88671875" style="201" customWidth="1"/>
    <col min="2557" max="2558" width="4.77734375" style="201" customWidth="1"/>
    <col min="2559" max="2559" width="23.33203125" style="201" customWidth="1"/>
    <col min="2560" max="2561" width="12.77734375" style="201" customWidth="1"/>
    <col min="2562" max="2563" width="0" style="201" hidden="1" customWidth="1"/>
    <col min="2564" max="2564" width="16" style="201" customWidth="1"/>
    <col min="2565" max="2565" width="9.77734375" style="201" customWidth="1"/>
    <col min="2566" max="2566" width="1.5546875" style="201" customWidth="1"/>
    <col min="2567" max="2567" width="4.77734375" style="201" customWidth="1"/>
    <col min="2568" max="2568" width="1.77734375" style="201" customWidth="1"/>
    <col min="2569" max="2569" width="4.77734375" style="201" customWidth="1"/>
    <col min="2570" max="2570" width="1.6640625" style="201" customWidth="1"/>
    <col min="2571" max="2571" width="10.77734375" style="201" customWidth="1"/>
    <col min="2572" max="2574" width="2.33203125" style="201" customWidth="1"/>
    <col min="2575" max="2811" width="8.88671875" style="201"/>
    <col min="2812" max="2812" width="4.88671875" style="201" customWidth="1"/>
    <col min="2813" max="2814" width="4.77734375" style="201" customWidth="1"/>
    <col min="2815" max="2815" width="23.33203125" style="201" customWidth="1"/>
    <col min="2816" max="2817" width="12.77734375" style="201" customWidth="1"/>
    <col min="2818" max="2819" width="0" style="201" hidden="1" customWidth="1"/>
    <col min="2820" max="2820" width="16" style="201" customWidth="1"/>
    <col min="2821" max="2821" width="9.77734375" style="201" customWidth="1"/>
    <col min="2822" max="2822" width="1.5546875" style="201" customWidth="1"/>
    <col min="2823" max="2823" width="4.77734375" style="201" customWidth="1"/>
    <col min="2824" max="2824" width="1.77734375" style="201" customWidth="1"/>
    <col min="2825" max="2825" width="4.77734375" style="201" customWidth="1"/>
    <col min="2826" max="2826" width="1.6640625" style="201" customWidth="1"/>
    <col min="2827" max="2827" width="10.77734375" style="201" customWidth="1"/>
    <col min="2828" max="2830" width="2.33203125" style="201" customWidth="1"/>
    <col min="2831" max="3067" width="8.88671875" style="201"/>
    <col min="3068" max="3068" width="4.88671875" style="201" customWidth="1"/>
    <col min="3069" max="3070" width="4.77734375" style="201" customWidth="1"/>
    <col min="3071" max="3071" width="23.33203125" style="201" customWidth="1"/>
    <col min="3072" max="3073" width="12.77734375" style="201" customWidth="1"/>
    <col min="3074" max="3075" width="0" style="201" hidden="1" customWidth="1"/>
    <col min="3076" max="3076" width="16" style="201" customWidth="1"/>
    <col min="3077" max="3077" width="9.77734375" style="201" customWidth="1"/>
    <col min="3078" max="3078" width="1.5546875" style="201" customWidth="1"/>
    <col min="3079" max="3079" width="4.77734375" style="201" customWidth="1"/>
    <col min="3080" max="3080" width="1.77734375" style="201" customWidth="1"/>
    <col min="3081" max="3081" width="4.77734375" style="201" customWidth="1"/>
    <col min="3082" max="3082" width="1.6640625" style="201" customWidth="1"/>
    <col min="3083" max="3083" width="10.77734375" style="201" customWidth="1"/>
    <col min="3084" max="3086" width="2.33203125" style="201" customWidth="1"/>
    <col min="3087" max="3323" width="8.88671875" style="201"/>
    <col min="3324" max="3324" width="4.88671875" style="201" customWidth="1"/>
    <col min="3325" max="3326" width="4.77734375" style="201" customWidth="1"/>
    <col min="3327" max="3327" width="23.33203125" style="201" customWidth="1"/>
    <col min="3328" max="3329" width="12.77734375" style="201" customWidth="1"/>
    <col min="3330" max="3331" width="0" style="201" hidden="1" customWidth="1"/>
    <col min="3332" max="3332" width="16" style="201" customWidth="1"/>
    <col min="3333" max="3333" width="9.77734375" style="201" customWidth="1"/>
    <col min="3334" max="3334" width="1.5546875" style="201" customWidth="1"/>
    <col min="3335" max="3335" width="4.77734375" style="201" customWidth="1"/>
    <col min="3336" max="3336" width="1.77734375" style="201" customWidth="1"/>
    <col min="3337" max="3337" width="4.77734375" style="201" customWidth="1"/>
    <col min="3338" max="3338" width="1.6640625" style="201" customWidth="1"/>
    <col min="3339" max="3339" width="10.77734375" style="201" customWidth="1"/>
    <col min="3340" max="3342" width="2.33203125" style="201" customWidth="1"/>
    <col min="3343" max="3579" width="8.88671875" style="201"/>
    <col min="3580" max="3580" width="4.88671875" style="201" customWidth="1"/>
    <col min="3581" max="3582" width="4.77734375" style="201" customWidth="1"/>
    <col min="3583" max="3583" width="23.33203125" style="201" customWidth="1"/>
    <col min="3584" max="3585" width="12.77734375" style="201" customWidth="1"/>
    <col min="3586" max="3587" width="0" style="201" hidden="1" customWidth="1"/>
    <col min="3588" max="3588" width="16" style="201" customWidth="1"/>
    <col min="3589" max="3589" width="9.77734375" style="201" customWidth="1"/>
    <col min="3590" max="3590" width="1.5546875" style="201" customWidth="1"/>
    <col min="3591" max="3591" width="4.77734375" style="201" customWidth="1"/>
    <col min="3592" max="3592" width="1.77734375" style="201" customWidth="1"/>
    <col min="3593" max="3593" width="4.77734375" style="201" customWidth="1"/>
    <col min="3594" max="3594" width="1.6640625" style="201" customWidth="1"/>
    <col min="3595" max="3595" width="10.77734375" style="201" customWidth="1"/>
    <col min="3596" max="3598" width="2.33203125" style="201" customWidth="1"/>
    <col min="3599" max="3835" width="8.88671875" style="201"/>
    <col min="3836" max="3836" width="4.88671875" style="201" customWidth="1"/>
    <col min="3837" max="3838" width="4.77734375" style="201" customWidth="1"/>
    <col min="3839" max="3839" width="23.33203125" style="201" customWidth="1"/>
    <col min="3840" max="3841" width="12.77734375" style="201" customWidth="1"/>
    <col min="3842" max="3843" width="0" style="201" hidden="1" customWidth="1"/>
    <col min="3844" max="3844" width="16" style="201" customWidth="1"/>
    <col min="3845" max="3845" width="9.77734375" style="201" customWidth="1"/>
    <col min="3846" max="3846" width="1.5546875" style="201" customWidth="1"/>
    <col min="3847" max="3847" width="4.77734375" style="201" customWidth="1"/>
    <col min="3848" max="3848" width="1.77734375" style="201" customWidth="1"/>
    <col min="3849" max="3849" width="4.77734375" style="201" customWidth="1"/>
    <col min="3850" max="3850" width="1.6640625" style="201" customWidth="1"/>
    <col min="3851" max="3851" width="10.77734375" style="201" customWidth="1"/>
    <col min="3852" max="3854" width="2.33203125" style="201" customWidth="1"/>
    <col min="3855" max="4091" width="8.88671875" style="201"/>
    <col min="4092" max="4092" width="4.88671875" style="201" customWidth="1"/>
    <col min="4093" max="4094" width="4.77734375" style="201" customWidth="1"/>
    <col min="4095" max="4095" width="23.33203125" style="201" customWidth="1"/>
    <col min="4096" max="4097" width="12.77734375" style="201" customWidth="1"/>
    <col min="4098" max="4099" width="0" style="201" hidden="1" customWidth="1"/>
    <col min="4100" max="4100" width="16" style="201" customWidth="1"/>
    <col min="4101" max="4101" width="9.77734375" style="201" customWidth="1"/>
    <col min="4102" max="4102" width="1.5546875" style="201" customWidth="1"/>
    <col min="4103" max="4103" width="4.77734375" style="201" customWidth="1"/>
    <col min="4104" max="4104" width="1.77734375" style="201" customWidth="1"/>
    <col min="4105" max="4105" width="4.77734375" style="201" customWidth="1"/>
    <col min="4106" max="4106" width="1.6640625" style="201" customWidth="1"/>
    <col min="4107" max="4107" width="10.77734375" style="201" customWidth="1"/>
    <col min="4108" max="4110" width="2.33203125" style="201" customWidth="1"/>
    <col min="4111" max="4347" width="8.88671875" style="201"/>
    <col min="4348" max="4348" width="4.88671875" style="201" customWidth="1"/>
    <col min="4349" max="4350" width="4.77734375" style="201" customWidth="1"/>
    <col min="4351" max="4351" width="23.33203125" style="201" customWidth="1"/>
    <col min="4352" max="4353" width="12.77734375" style="201" customWidth="1"/>
    <col min="4354" max="4355" width="0" style="201" hidden="1" customWidth="1"/>
    <col min="4356" max="4356" width="16" style="201" customWidth="1"/>
    <col min="4357" max="4357" width="9.77734375" style="201" customWidth="1"/>
    <col min="4358" max="4358" width="1.5546875" style="201" customWidth="1"/>
    <col min="4359" max="4359" width="4.77734375" style="201" customWidth="1"/>
    <col min="4360" max="4360" width="1.77734375" style="201" customWidth="1"/>
    <col min="4361" max="4361" width="4.77734375" style="201" customWidth="1"/>
    <col min="4362" max="4362" width="1.6640625" style="201" customWidth="1"/>
    <col min="4363" max="4363" width="10.77734375" style="201" customWidth="1"/>
    <col min="4364" max="4366" width="2.33203125" style="201" customWidth="1"/>
    <col min="4367" max="4603" width="8.88671875" style="201"/>
    <col min="4604" max="4604" width="4.88671875" style="201" customWidth="1"/>
    <col min="4605" max="4606" width="4.77734375" style="201" customWidth="1"/>
    <col min="4607" max="4607" width="23.33203125" style="201" customWidth="1"/>
    <col min="4608" max="4609" width="12.77734375" style="201" customWidth="1"/>
    <col min="4610" max="4611" width="0" style="201" hidden="1" customWidth="1"/>
    <col min="4612" max="4612" width="16" style="201" customWidth="1"/>
    <col min="4613" max="4613" width="9.77734375" style="201" customWidth="1"/>
    <col min="4614" max="4614" width="1.5546875" style="201" customWidth="1"/>
    <col min="4615" max="4615" width="4.77734375" style="201" customWidth="1"/>
    <col min="4616" max="4616" width="1.77734375" style="201" customWidth="1"/>
    <col min="4617" max="4617" width="4.77734375" style="201" customWidth="1"/>
    <col min="4618" max="4618" width="1.6640625" style="201" customWidth="1"/>
    <col min="4619" max="4619" width="10.77734375" style="201" customWidth="1"/>
    <col min="4620" max="4622" width="2.33203125" style="201" customWidth="1"/>
    <col min="4623" max="4859" width="8.88671875" style="201"/>
    <col min="4860" max="4860" width="4.88671875" style="201" customWidth="1"/>
    <col min="4861" max="4862" width="4.77734375" style="201" customWidth="1"/>
    <col min="4863" max="4863" width="23.33203125" style="201" customWidth="1"/>
    <col min="4864" max="4865" width="12.77734375" style="201" customWidth="1"/>
    <col min="4866" max="4867" width="0" style="201" hidden="1" customWidth="1"/>
    <col min="4868" max="4868" width="16" style="201" customWidth="1"/>
    <col min="4869" max="4869" width="9.77734375" style="201" customWidth="1"/>
    <col min="4870" max="4870" width="1.5546875" style="201" customWidth="1"/>
    <col min="4871" max="4871" width="4.77734375" style="201" customWidth="1"/>
    <col min="4872" max="4872" width="1.77734375" style="201" customWidth="1"/>
    <col min="4873" max="4873" width="4.77734375" style="201" customWidth="1"/>
    <col min="4874" max="4874" width="1.6640625" style="201" customWidth="1"/>
    <col min="4875" max="4875" width="10.77734375" style="201" customWidth="1"/>
    <col min="4876" max="4878" width="2.33203125" style="201" customWidth="1"/>
    <col min="4879" max="5115" width="8.88671875" style="201"/>
    <col min="5116" max="5116" width="4.88671875" style="201" customWidth="1"/>
    <col min="5117" max="5118" width="4.77734375" style="201" customWidth="1"/>
    <col min="5119" max="5119" width="23.33203125" style="201" customWidth="1"/>
    <col min="5120" max="5121" width="12.77734375" style="201" customWidth="1"/>
    <col min="5122" max="5123" width="0" style="201" hidden="1" customWidth="1"/>
    <col min="5124" max="5124" width="16" style="201" customWidth="1"/>
    <col min="5125" max="5125" width="9.77734375" style="201" customWidth="1"/>
    <col min="5126" max="5126" width="1.5546875" style="201" customWidth="1"/>
    <col min="5127" max="5127" width="4.77734375" style="201" customWidth="1"/>
    <col min="5128" max="5128" width="1.77734375" style="201" customWidth="1"/>
    <col min="5129" max="5129" width="4.77734375" style="201" customWidth="1"/>
    <col min="5130" max="5130" width="1.6640625" style="201" customWidth="1"/>
    <col min="5131" max="5131" width="10.77734375" style="201" customWidth="1"/>
    <col min="5132" max="5134" width="2.33203125" style="201" customWidth="1"/>
    <col min="5135" max="5371" width="8.88671875" style="201"/>
    <col min="5372" max="5372" width="4.88671875" style="201" customWidth="1"/>
    <col min="5373" max="5374" width="4.77734375" style="201" customWidth="1"/>
    <col min="5375" max="5375" width="23.33203125" style="201" customWidth="1"/>
    <col min="5376" max="5377" width="12.77734375" style="201" customWidth="1"/>
    <col min="5378" max="5379" width="0" style="201" hidden="1" customWidth="1"/>
    <col min="5380" max="5380" width="16" style="201" customWidth="1"/>
    <col min="5381" max="5381" width="9.77734375" style="201" customWidth="1"/>
    <col min="5382" max="5382" width="1.5546875" style="201" customWidth="1"/>
    <col min="5383" max="5383" width="4.77734375" style="201" customWidth="1"/>
    <col min="5384" max="5384" width="1.77734375" style="201" customWidth="1"/>
    <col min="5385" max="5385" width="4.77734375" style="201" customWidth="1"/>
    <col min="5386" max="5386" width="1.6640625" style="201" customWidth="1"/>
    <col min="5387" max="5387" width="10.77734375" style="201" customWidth="1"/>
    <col min="5388" max="5390" width="2.33203125" style="201" customWidth="1"/>
    <col min="5391" max="5627" width="8.88671875" style="201"/>
    <col min="5628" max="5628" width="4.88671875" style="201" customWidth="1"/>
    <col min="5629" max="5630" width="4.77734375" style="201" customWidth="1"/>
    <col min="5631" max="5631" width="23.33203125" style="201" customWidth="1"/>
    <col min="5632" max="5633" width="12.77734375" style="201" customWidth="1"/>
    <col min="5634" max="5635" width="0" style="201" hidden="1" customWidth="1"/>
    <col min="5636" max="5636" width="16" style="201" customWidth="1"/>
    <col min="5637" max="5637" width="9.77734375" style="201" customWidth="1"/>
    <col min="5638" max="5638" width="1.5546875" style="201" customWidth="1"/>
    <col min="5639" max="5639" width="4.77734375" style="201" customWidth="1"/>
    <col min="5640" max="5640" width="1.77734375" style="201" customWidth="1"/>
    <col min="5641" max="5641" width="4.77734375" style="201" customWidth="1"/>
    <col min="5642" max="5642" width="1.6640625" style="201" customWidth="1"/>
    <col min="5643" max="5643" width="10.77734375" style="201" customWidth="1"/>
    <col min="5644" max="5646" width="2.33203125" style="201" customWidth="1"/>
    <col min="5647" max="5883" width="8.88671875" style="201"/>
    <col min="5884" max="5884" width="4.88671875" style="201" customWidth="1"/>
    <col min="5885" max="5886" width="4.77734375" style="201" customWidth="1"/>
    <col min="5887" max="5887" width="23.33203125" style="201" customWidth="1"/>
    <col min="5888" max="5889" width="12.77734375" style="201" customWidth="1"/>
    <col min="5890" max="5891" width="0" style="201" hidden="1" customWidth="1"/>
    <col min="5892" max="5892" width="16" style="201" customWidth="1"/>
    <col min="5893" max="5893" width="9.77734375" style="201" customWidth="1"/>
    <col min="5894" max="5894" width="1.5546875" style="201" customWidth="1"/>
    <col min="5895" max="5895" width="4.77734375" style="201" customWidth="1"/>
    <col min="5896" max="5896" width="1.77734375" style="201" customWidth="1"/>
    <col min="5897" max="5897" width="4.77734375" style="201" customWidth="1"/>
    <col min="5898" max="5898" width="1.6640625" style="201" customWidth="1"/>
    <col min="5899" max="5899" width="10.77734375" style="201" customWidth="1"/>
    <col min="5900" max="5902" width="2.33203125" style="201" customWidth="1"/>
    <col min="5903" max="6139" width="8.88671875" style="201"/>
    <col min="6140" max="6140" width="4.88671875" style="201" customWidth="1"/>
    <col min="6141" max="6142" width="4.77734375" style="201" customWidth="1"/>
    <col min="6143" max="6143" width="23.33203125" style="201" customWidth="1"/>
    <col min="6144" max="6145" width="12.77734375" style="201" customWidth="1"/>
    <col min="6146" max="6147" width="0" style="201" hidden="1" customWidth="1"/>
    <col min="6148" max="6148" width="16" style="201" customWidth="1"/>
    <col min="6149" max="6149" width="9.77734375" style="201" customWidth="1"/>
    <col min="6150" max="6150" width="1.5546875" style="201" customWidth="1"/>
    <col min="6151" max="6151" width="4.77734375" style="201" customWidth="1"/>
    <col min="6152" max="6152" width="1.77734375" style="201" customWidth="1"/>
    <col min="6153" max="6153" width="4.77734375" style="201" customWidth="1"/>
    <col min="6154" max="6154" width="1.6640625" style="201" customWidth="1"/>
    <col min="6155" max="6155" width="10.77734375" style="201" customWidth="1"/>
    <col min="6156" max="6158" width="2.33203125" style="201" customWidth="1"/>
    <col min="6159" max="6395" width="8.88671875" style="201"/>
    <col min="6396" max="6396" width="4.88671875" style="201" customWidth="1"/>
    <col min="6397" max="6398" width="4.77734375" style="201" customWidth="1"/>
    <col min="6399" max="6399" width="23.33203125" style="201" customWidth="1"/>
    <col min="6400" max="6401" width="12.77734375" style="201" customWidth="1"/>
    <col min="6402" max="6403" width="0" style="201" hidden="1" customWidth="1"/>
    <col min="6404" max="6404" width="16" style="201" customWidth="1"/>
    <col min="6405" max="6405" width="9.77734375" style="201" customWidth="1"/>
    <col min="6406" max="6406" width="1.5546875" style="201" customWidth="1"/>
    <col min="6407" max="6407" width="4.77734375" style="201" customWidth="1"/>
    <col min="6408" max="6408" width="1.77734375" style="201" customWidth="1"/>
    <col min="6409" max="6409" width="4.77734375" style="201" customWidth="1"/>
    <col min="6410" max="6410" width="1.6640625" style="201" customWidth="1"/>
    <col min="6411" max="6411" width="10.77734375" style="201" customWidth="1"/>
    <col min="6412" max="6414" width="2.33203125" style="201" customWidth="1"/>
    <col min="6415" max="6651" width="8.88671875" style="201"/>
    <col min="6652" max="6652" width="4.88671875" style="201" customWidth="1"/>
    <col min="6653" max="6654" width="4.77734375" style="201" customWidth="1"/>
    <col min="6655" max="6655" width="23.33203125" style="201" customWidth="1"/>
    <col min="6656" max="6657" width="12.77734375" style="201" customWidth="1"/>
    <col min="6658" max="6659" width="0" style="201" hidden="1" customWidth="1"/>
    <col min="6660" max="6660" width="16" style="201" customWidth="1"/>
    <col min="6661" max="6661" width="9.77734375" style="201" customWidth="1"/>
    <col min="6662" max="6662" width="1.5546875" style="201" customWidth="1"/>
    <col min="6663" max="6663" width="4.77734375" style="201" customWidth="1"/>
    <col min="6664" max="6664" width="1.77734375" style="201" customWidth="1"/>
    <col min="6665" max="6665" width="4.77734375" style="201" customWidth="1"/>
    <col min="6666" max="6666" width="1.6640625" style="201" customWidth="1"/>
    <col min="6667" max="6667" width="10.77734375" style="201" customWidth="1"/>
    <col min="6668" max="6670" width="2.33203125" style="201" customWidth="1"/>
    <col min="6671" max="6907" width="8.88671875" style="201"/>
    <col min="6908" max="6908" width="4.88671875" style="201" customWidth="1"/>
    <col min="6909" max="6910" width="4.77734375" style="201" customWidth="1"/>
    <col min="6911" max="6911" width="23.33203125" style="201" customWidth="1"/>
    <col min="6912" max="6913" width="12.77734375" style="201" customWidth="1"/>
    <col min="6914" max="6915" width="0" style="201" hidden="1" customWidth="1"/>
    <col min="6916" max="6916" width="16" style="201" customWidth="1"/>
    <col min="6917" max="6917" width="9.77734375" style="201" customWidth="1"/>
    <col min="6918" max="6918" width="1.5546875" style="201" customWidth="1"/>
    <col min="6919" max="6919" width="4.77734375" style="201" customWidth="1"/>
    <col min="6920" max="6920" width="1.77734375" style="201" customWidth="1"/>
    <col min="6921" max="6921" width="4.77734375" style="201" customWidth="1"/>
    <col min="6922" max="6922" width="1.6640625" style="201" customWidth="1"/>
    <col min="6923" max="6923" width="10.77734375" style="201" customWidth="1"/>
    <col min="6924" max="6926" width="2.33203125" style="201" customWidth="1"/>
    <col min="6927" max="7163" width="8.88671875" style="201"/>
    <col min="7164" max="7164" width="4.88671875" style="201" customWidth="1"/>
    <col min="7165" max="7166" width="4.77734375" style="201" customWidth="1"/>
    <col min="7167" max="7167" width="23.33203125" style="201" customWidth="1"/>
    <col min="7168" max="7169" width="12.77734375" style="201" customWidth="1"/>
    <col min="7170" max="7171" width="0" style="201" hidden="1" customWidth="1"/>
    <col min="7172" max="7172" width="16" style="201" customWidth="1"/>
    <col min="7173" max="7173" width="9.77734375" style="201" customWidth="1"/>
    <col min="7174" max="7174" width="1.5546875" style="201" customWidth="1"/>
    <col min="7175" max="7175" width="4.77734375" style="201" customWidth="1"/>
    <col min="7176" max="7176" width="1.77734375" style="201" customWidth="1"/>
    <col min="7177" max="7177" width="4.77734375" style="201" customWidth="1"/>
    <col min="7178" max="7178" width="1.6640625" style="201" customWidth="1"/>
    <col min="7179" max="7179" width="10.77734375" style="201" customWidth="1"/>
    <col min="7180" max="7182" width="2.33203125" style="201" customWidth="1"/>
    <col min="7183" max="7419" width="8.88671875" style="201"/>
    <col min="7420" max="7420" width="4.88671875" style="201" customWidth="1"/>
    <col min="7421" max="7422" width="4.77734375" style="201" customWidth="1"/>
    <col min="7423" max="7423" width="23.33203125" style="201" customWidth="1"/>
    <col min="7424" max="7425" width="12.77734375" style="201" customWidth="1"/>
    <col min="7426" max="7427" width="0" style="201" hidden="1" customWidth="1"/>
    <col min="7428" max="7428" width="16" style="201" customWidth="1"/>
    <col min="7429" max="7429" width="9.77734375" style="201" customWidth="1"/>
    <col min="7430" max="7430" width="1.5546875" style="201" customWidth="1"/>
    <col min="7431" max="7431" width="4.77734375" style="201" customWidth="1"/>
    <col min="7432" max="7432" width="1.77734375" style="201" customWidth="1"/>
    <col min="7433" max="7433" width="4.77734375" style="201" customWidth="1"/>
    <col min="7434" max="7434" width="1.6640625" style="201" customWidth="1"/>
    <col min="7435" max="7435" width="10.77734375" style="201" customWidth="1"/>
    <col min="7436" max="7438" width="2.33203125" style="201" customWidth="1"/>
    <col min="7439" max="7675" width="8.88671875" style="201"/>
    <col min="7676" max="7676" width="4.88671875" style="201" customWidth="1"/>
    <col min="7677" max="7678" width="4.77734375" style="201" customWidth="1"/>
    <col min="7679" max="7679" width="23.33203125" style="201" customWidth="1"/>
    <col min="7680" max="7681" width="12.77734375" style="201" customWidth="1"/>
    <col min="7682" max="7683" width="0" style="201" hidden="1" customWidth="1"/>
    <col min="7684" max="7684" width="16" style="201" customWidth="1"/>
    <col min="7685" max="7685" width="9.77734375" style="201" customWidth="1"/>
    <col min="7686" max="7686" width="1.5546875" style="201" customWidth="1"/>
    <col min="7687" max="7687" width="4.77734375" style="201" customWidth="1"/>
    <col min="7688" max="7688" width="1.77734375" style="201" customWidth="1"/>
    <col min="7689" max="7689" width="4.77734375" style="201" customWidth="1"/>
    <col min="7690" max="7690" width="1.6640625" style="201" customWidth="1"/>
    <col min="7691" max="7691" width="10.77734375" style="201" customWidth="1"/>
    <col min="7692" max="7694" width="2.33203125" style="201" customWidth="1"/>
    <col min="7695" max="7931" width="8.88671875" style="201"/>
    <col min="7932" max="7932" width="4.88671875" style="201" customWidth="1"/>
    <col min="7933" max="7934" width="4.77734375" style="201" customWidth="1"/>
    <col min="7935" max="7935" width="23.33203125" style="201" customWidth="1"/>
    <col min="7936" max="7937" width="12.77734375" style="201" customWidth="1"/>
    <col min="7938" max="7939" width="0" style="201" hidden="1" customWidth="1"/>
    <col min="7940" max="7940" width="16" style="201" customWidth="1"/>
    <col min="7941" max="7941" width="9.77734375" style="201" customWidth="1"/>
    <col min="7942" max="7942" width="1.5546875" style="201" customWidth="1"/>
    <col min="7943" max="7943" width="4.77734375" style="201" customWidth="1"/>
    <col min="7944" max="7944" width="1.77734375" style="201" customWidth="1"/>
    <col min="7945" max="7945" width="4.77734375" style="201" customWidth="1"/>
    <col min="7946" max="7946" width="1.6640625" style="201" customWidth="1"/>
    <col min="7947" max="7947" width="10.77734375" style="201" customWidth="1"/>
    <col min="7948" max="7950" width="2.33203125" style="201" customWidth="1"/>
    <col min="7951" max="8187" width="8.88671875" style="201"/>
    <col min="8188" max="8188" width="4.88671875" style="201" customWidth="1"/>
    <col min="8189" max="8190" width="4.77734375" style="201" customWidth="1"/>
    <col min="8191" max="8191" width="23.33203125" style="201" customWidth="1"/>
    <col min="8192" max="8193" width="12.77734375" style="201" customWidth="1"/>
    <col min="8194" max="8195" width="0" style="201" hidden="1" customWidth="1"/>
    <col min="8196" max="8196" width="16" style="201" customWidth="1"/>
    <col min="8197" max="8197" width="9.77734375" style="201" customWidth="1"/>
    <col min="8198" max="8198" width="1.5546875" style="201" customWidth="1"/>
    <col min="8199" max="8199" width="4.77734375" style="201" customWidth="1"/>
    <col min="8200" max="8200" width="1.77734375" style="201" customWidth="1"/>
    <col min="8201" max="8201" width="4.77734375" style="201" customWidth="1"/>
    <col min="8202" max="8202" width="1.6640625" style="201" customWidth="1"/>
    <col min="8203" max="8203" width="10.77734375" style="201" customWidth="1"/>
    <col min="8204" max="8206" width="2.33203125" style="201" customWidth="1"/>
    <col min="8207" max="8443" width="8.88671875" style="201"/>
    <col min="8444" max="8444" width="4.88671875" style="201" customWidth="1"/>
    <col min="8445" max="8446" width="4.77734375" style="201" customWidth="1"/>
    <col min="8447" max="8447" width="23.33203125" style="201" customWidth="1"/>
    <col min="8448" max="8449" width="12.77734375" style="201" customWidth="1"/>
    <col min="8450" max="8451" width="0" style="201" hidden="1" customWidth="1"/>
    <col min="8452" max="8452" width="16" style="201" customWidth="1"/>
    <col min="8453" max="8453" width="9.77734375" style="201" customWidth="1"/>
    <col min="8454" max="8454" width="1.5546875" style="201" customWidth="1"/>
    <col min="8455" max="8455" width="4.77734375" style="201" customWidth="1"/>
    <col min="8456" max="8456" width="1.77734375" style="201" customWidth="1"/>
    <col min="8457" max="8457" width="4.77734375" style="201" customWidth="1"/>
    <col min="8458" max="8458" width="1.6640625" style="201" customWidth="1"/>
    <col min="8459" max="8459" width="10.77734375" style="201" customWidth="1"/>
    <col min="8460" max="8462" width="2.33203125" style="201" customWidth="1"/>
    <col min="8463" max="8699" width="8.88671875" style="201"/>
    <col min="8700" max="8700" width="4.88671875" style="201" customWidth="1"/>
    <col min="8701" max="8702" width="4.77734375" style="201" customWidth="1"/>
    <col min="8703" max="8703" width="23.33203125" style="201" customWidth="1"/>
    <col min="8704" max="8705" width="12.77734375" style="201" customWidth="1"/>
    <col min="8706" max="8707" width="0" style="201" hidden="1" customWidth="1"/>
    <col min="8708" max="8708" width="16" style="201" customWidth="1"/>
    <col min="8709" max="8709" width="9.77734375" style="201" customWidth="1"/>
    <col min="8710" max="8710" width="1.5546875" style="201" customWidth="1"/>
    <col min="8711" max="8711" width="4.77734375" style="201" customWidth="1"/>
    <col min="8712" max="8712" width="1.77734375" style="201" customWidth="1"/>
    <col min="8713" max="8713" width="4.77734375" style="201" customWidth="1"/>
    <col min="8714" max="8714" width="1.6640625" style="201" customWidth="1"/>
    <col min="8715" max="8715" width="10.77734375" style="201" customWidth="1"/>
    <col min="8716" max="8718" width="2.33203125" style="201" customWidth="1"/>
    <col min="8719" max="8955" width="8.88671875" style="201"/>
    <col min="8956" max="8956" width="4.88671875" style="201" customWidth="1"/>
    <col min="8957" max="8958" width="4.77734375" style="201" customWidth="1"/>
    <col min="8959" max="8959" width="23.33203125" style="201" customWidth="1"/>
    <col min="8960" max="8961" width="12.77734375" style="201" customWidth="1"/>
    <col min="8962" max="8963" width="0" style="201" hidden="1" customWidth="1"/>
    <col min="8964" max="8964" width="16" style="201" customWidth="1"/>
    <col min="8965" max="8965" width="9.77734375" style="201" customWidth="1"/>
    <col min="8966" max="8966" width="1.5546875" style="201" customWidth="1"/>
    <col min="8967" max="8967" width="4.77734375" style="201" customWidth="1"/>
    <col min="8968" max="8968" width="1.77734375" style="201" customWidth="1"/>
    <col min="8969" max="8969" width="4.77734375" style="201" customWidth="1"/>
    <col min="8970" max="8970" width="1.6640625" style="201" customWidth="1"/>
    <col min="8971" max="8971" width="10.77734375" style="201" customWidth="1"/>
    <col min="8972" max="8974" width="2.33203125" style="201" customWidth="1"/>
    <col min="8975" max="9211" width="8.88671875" style="201"/>
    <col min="9212" max="9212" width="4.88671875" style="201" customWidth="1"/>
    <col min="9213" max="9214" width="4.77734375" style="201" customWidth="1"/>
    <col min="9215" max="9215" width="23.33203125" style="201" customWidth="1"/>
    <col min="9216" max="9217" width="12.77734375" style="201" customWidth="1"/>
    <col min="9218" max="9219" width="0" style="201" hidden="1" customWidth="1"/>
    <col min="9220" max="9220" width="16" style="201" customWidth="1"/>
    <col min="9221" max="9221" width="9.77734375" style="201" customWidth="1"/>
    <col min="9222" max="9222" width="1.5546875" style="201" customWidth="1"/>
    <col min="9223" max="9223" width="4.77734375" style="201" customWidth="1"/>
    <col min="9224" max="9224" width="1.77734375" style="201" customWidth="1"/>
    <col min="9225" max="9225" width="4.77734375" style="201" customWidth="1"/>
    <col min="9226" max="9226" width="1.6640625" style="201" customWidth="1"/>
    <col min="9227" max="9227" width="10.77734375" style="201" customWidth="1"/>
    <col min="9228" max="9230" width="2.33203125" style="201" customWidth="1"/>
    <col min="9231" max="9467" width="8.88671875" style="201"/>
    <col min="9468" max="9468" width="4.88671875" style="201" customWidth="1"/>
    <col min="9469" max="9470" width="4.77734375" style="201" customWidth="1"/>
    <col min="9471" max="9471" width="23.33203125" style="201" customWidth="1"/>
    <col min="9472" max="9473" width="12.77734375" style="201" customWidth="1"/>
    <col min="9474" max="9475" width="0" style="201" hidden="1" customWidth="1"/>
    <col min="9476" max="9476" width="16" style="201" customWidth="1"/>
    <col min="9477" max="9477" width="9.77734375" style="201" customWidth="1"/>
    <col min="9478" max="9478" width="1.5546875" style="201" customWidth="1"/>
    <col min="9479" max="9479" width="4.77734375" style="201" customWidth="1"/>
    <col min="9480" max="9480" width="1.77734375" style="201" customWidth="1"/>
    <col min="9481" max="9481" width="4.77734375" style="201" customWidth="1"/>
    <col min="9482" max="9482" width="1.6640625" style="201" customWidth="1"/>
    <col min="9483" max="9483" width="10.77734375" style="201" customWidth="1"/>
    <col min="9484" max="9486" width="2.33203125" style="201" customWidth="1"/>
    <col min="9487" max="9723" width="8.88671875" style="201"/>
    <col min="9724" max="9724" width="4.88671875" style="201" customWidth="1"/>
    <col min="9725" max="9726" width="4.77734375" style="201" customWidth="1"/>
    <col min="9727" max="9727" width="23.33203125" style="201" customWidth="1"/>
    <col min="9728" max="9729" width="12.77734375" style="201" customWidth="1"/>
    <col min="9730" max="9731" width="0" style="201" hidden="1" customWidth="1"/>
    <col min="9732" max="9732" width="16" style="201" customWidth="1"/>
    <col min="9733" max="9733" width="9.77734375" style="201" customWidth="1"/>
    <col min="9734" max="9734" width="1.5546875" style="201" customWidth="1"/>
    <col min="9735" max="9735" width="4.77734375" style="201" customWidth="1"/>
    <col min="9736" max="9736" width="1.77734375" style="201" customWidth="1"/>
    <col min="9737" max="9737" width="4.77734375" style="201" customWidth="1"/>
    <col min="9738" max="9738" width="1.6640625" style="201" customWidth="1"/>
    <col min="9739" max="9739" width="10.77734375" style="201" customWidth="1"/>
    <col min="9740" max="9742" width="2.33203125" style="201" customWidth="1"/>
    <col min="9743" max="9979" width="8.88671875" style="201"/>
    <col min="9980" max="9980" width="4.88671875" style="201" customWidth="1"/>
    <col min="9981" max="9982" width="4.77734375" style="201" customWidth="1"/>
    <col min="9983" max="9983" width="23.33203125" style="201" customWidth="1"/>
    <col min="9984" max="9985" width="12.77734375" style="201" customWidth="1"/>
    <col min="9986" max="9987" width="0" style="201" hidden="1" customWidth="1"/>
    <col min="9988" max="9988" width="16" style="201" customWidth="1"/>
    <col min="9989" max="9989" width="9.77734375" style="201" customWidth="1"/>
    <col min="9990" max="9990" width="1.5546875" style="201" customWidth="1"/>
    <col min="9991" max="9991" width="4.77734375" style="201" customWidth="1"/>
    <col min="9992" max="9992" width="1.77734375" style="201" customWidth="1"/>
    <col min="9993" max="9993" width="4.77734375" style="201" customWidth="1"/>
    <col min="9994" max="9994" width="1.6640625" style="201" customWidth="1"/>
    <col min="9995" max="9995" width="10.77734375" style="201" customWidth="1"/>
    <col min="9996" max="9998" width="2.33203125" style="201" customWidth="1"/>
    <col min="9999" max="10235" width="8.88671875" style="201"/>
    <col min="10236" max="10236" width="4.88671875" style="201" customWidth="1"/>
    <col min="10237" max="10238" width="4.77734375" style="201" customWidth="1"/>
    <col min="10239" max="10239" width="23.33203125" style="201" customWidth="1"/>
    <col min="10240" max="10241" width="12.77734375" style="201" customWidth="1"/>
    <col min="10242" max="10243" width="0" style="201" hidden="1" customWidth="1"/>
    <col min="10244" max="10244" width="16" style="201" customWidth="1"/>
    <col min="10245" max="10245" width="9.77734375" style="201" customWidth="1"/>
    <col min="10246" max="10246" width="1.5546875" style="201" customWidth="1"/>
    <col min="10247" max="10247" width="4.77734375" style="201" customWidth="1"/>
    <col min="10248" max="10248" width="1.77734375" style="201" customWidth="1"/>
    <col min="10249" max="10249" width="4.77734375" style="201" customWidth="1"/>
    <col min="10250" max="10250" width="1.6640625" style="201" customWidth="1"/>
    <col min="10251" max="10251" width="10.77734375" style="201" customWidth="1"/>
    <col min="10252" max="10254" width="2.33203125" style="201" customWidth="1"/>
    <col min="10255" max="10491" width="8.88671875" style="201"/>
    <col min="10492" max="10492" width="4.88671875" style="201" customWidth="1"/>
    <col min="10493" max="10494" width="4.77734375" style="201" customWidth="1"/>
    <col min="10495" max="10495" width="23.33203125" style="201" customWidth="1"/>
    <col min="10496" max="10497" width="12.77734375" style="201" customWidth="1"/>
    <col min="10498" max="10499" width="0" style="201" hidden="1" customWidth="1"/>
    <col min="10500" max="10500" width="16" style="201" customWidth="1"/>
    <col min="10501" max="10501" width="9.77734375" style="201" customWidth="1"/>
    <col min="10502" max="10502" width="1.5546875" style="201" customWidth="1"/>
    <col min="10503" max="10503" width="4.77734375" style="201" customWidth="1"/>
    <col min="10504" max="10504" width="1.77734375" style="201" customWidth="1"/>
    <col min="10505" max="10505" width="4.77734375" style="201" customWidth="1"/>
    <col min="10506" max="10506" width="1.6640625" style="201" customWidth="1"/>
    <col min="10507" max="10507" width="10.77734375" style="201" customWidth="1"/>
    <col min="10508" max="10510" width="2.33203125" style="201" customWidth="1"/>
    <col min="10511" max="10747" width="8.88671875" style="201"/>
    <col min="10748" max="10748" width="4.88671875" style="201" customWidth="1"/>
    <col min="10749" max="10750" width="4.77734375" style="201" customWidth="1"/>
    <col min="10751" max="10751" width="23.33203125" style="201" customWidth="1"/>
    <col min="10752" max="10753" width="12.77734375" style="201" customWidth="1"/>
    <col min="10754" max="10755" width="0" style="201" hidden="1" customWidth="1"/>
    <col min="10756" max="10756" width="16" style="201" customWidth="1"/>
    <col min="10757" max="10757" width="9.77734375" style="201" customWidth="1"/>
    <col min="10758" max="10758" width="1.5546875" style="201" customWidth="1"/>
    <col min="10759" max="10759" width="4.77734375" style="201" customWidth="1"/>
    <col min="10760" max="10760" width="1.77734375" style="201" customWidth="1"/>
    <col min="10761" max="10761" width="4.77734375" style="201" customWidth="1"/>
    <col min="10762" max="10762" width="1.6640625" style="201" customWidth="1"/>
    <col min="10763" max="10763" width="10.77734375" style="201" customWidth="1"/>
    <col min="10764" max="10766" width="2.33203125" style="201" customWidth="1"/>
    <col min="10767" max="11003" width="8.88671875" style="201"/>
    <col min="11004" max="11004" width="4.88671875" style="201" customWidth="1"/>
    <col min="11005" max="11006" width="4.77734375" style="201" customWidth="1"/>
    <col min="11007" max="11007" width="23.33203125" style="201" customWidth="1"/>
    <col min="11008" max="11009" width="12.77734375" style="201" customWidth="1"/>
    <col min="11010" max="11011" width="0" style="201" hidden="1" customWidth="1"/>
    <col min="11012" max="11012" width="16" style="201" customWidth="1"/>
    <col min="11013" max="11013" width="9.77734375" style="201" customWidth="1"/>
    <col min="11014" max="11014" width="1.5546875" style="201" customWidth="1"/>
    <col min="11015" max="11015" width="4.77734375" style="201" customWidth="1"/>
    <col min="11016" max="11016" width="1.77734375" style="201" customWidth="1"/>
    <col min="11017" max="11017" width="4.77734375" style="201" customWidth="1"/>
    <col min="11018" max="11018" width="1.6640625" style="201" customWidth="1"/>
    <col min="11019" max="11019" width="10.77734375" style="201" customWidth="1"/>
    <col min="11020" max="11022" width="2.33203125" style="201" customWidth="1"/>
    <col min="11023" max="11259" width="8.88671875" style="201"/>
    <col min="11260" max="11260" width="4.88671875" style="201" customWidth="1"/>
    <col min="11261" max="11262" width="4.77734375" style="201" customWidth="1"/>
    <col min="11263" max="11263" width="23.33203125" style="201" customWidth="1"/>
    <col min="11264" max="11265" width="12.77734375" style="201" customWidth="1"/>
    <col min="11266" max="11267" width="0" style="201" hidden="1" customWidth="1"/>
    <col min="11268" max="11268" width="16" style="201" customWidth="1"/>
    <col min="11269" max="11269" width="9.77734375" style="201" customWidth="1"/>
    <col min="11270" max="11270" width="1.5546875" style="201" customWidth="1"/>
    <col min="11271" max="11271" width="4.77734375" style="201" customWidth="1"/>
    <col min="11272" max="11272" width="1.77734375" style="201" customWidth="1"/>
    <col min="11273" max="11273" width="4.77734375" style="201" customWidth="1"/>
    <col min="11274" max="11274" width="1.6640625" style="201" customWidth="1"/>
    <col min="11275" max="11275" width="10.77734375" style="201" customWidth="1"/>
    <col min="11276" max="11278" width="2.33203125" style="201" customWidth="1"/>
    <col min="11279" max="11515" width="8.88671875" style="201"/>
    <col min="11516" max="11516" width="4.88671875" style="201" customWidth="1"/>
    <col min="11517" max="11518" width="4.77734375" style="201" customWidth="1"/>
    <col min="11519" max="11519" width="23.33203125" style="201" customWidth="1"/>
    <col min="11520" max="11521" width="12.77734375" style="201" customWidth="1"/>
    <col min="11522" max="11523" width="0" style="201" hidden="1" customWidth="1"/>
    <col min="11524" max="11524" width="16" style="201" customWidth="1"/>
    <col min="11525" max="11525" width="9.77734375" style="201" customWidth="1"/>
    <col min="11526" max="11526" width="1.5546875" style="201" customWidth="1"/>
    <col min="11527" max="11527" width="4.77734375" style="201" customWidth="1"/>
    <col min="11528" max="11528" width="1.77734375" style="201" customWidth="1"/>
    <col min="11529" max="11529" width="4.77734375" style="201" customWidth="1"/>
    <col min="11530" max="11530" width="1.6640625" style="201" customWidth="1"/>
    <col min="11531" max="11531" width="10.77734375" style="201" customWidth="1"/>
    <col min="11532" max="11534" width="2.33203125" style="201" customWidth="1"/>
    <col min="11535" max="11771" width="8.88671875" style="201"/>
    <col min="11772" max="11772" width="4.88671875" style="201" customWidth="1"/>
    <col min="11773" max="11774" width="4.77734375" style="201" customWidth="1"/>
    <col min="11775" max="11775" width="23.33203125" style="201" customWidth="1"/>
    <col min="11776" max="11777" width="12.77734375" style="201" customWidth="1"/>
    <col min="11778" max="11779" width="0" style="201" hidden="1" customWidth="1"/>
    <col min="11780" max="11780" width="16" style="201" customWidth="1"/>
    <col min="11781" max="11781" width="9.77734375" style="201" customWidth="1"/>
    <col min="11782" max="11782" width="1.5546875" style="201" customWidth="1"/>
    <col min="11783" max="11783" width="4.77734375" style="201" customWidth="1"/>
    <col min="11784" max="11784" width="1.77734375" style="201" customWidth="1"/>
    <col min="11785" max="11785" width="4.77734375" style="201" customWidth="1"/>
    <col min="11786" max="11786" width="1.6640625" style="201" customWidth="1"/>
    <col min="11787" max="11787" width="10.77734375" style="201" customWidth="1"/>
    <col min="11788" max="11790" width="2.33203125" style="201" customWidth="1"/>
    <col min="11791" max="12027" width="8.88671875" style="201"/>
    <col min="12028" max="12028" width="4.88671875" style="201" customWidth="1"/>
    <col min="12029" max="12030" width="4.77734375" style="201" customWidth="1"/>
    <col min="12031" max="12031" width="23.33203125" style="201" customWidth="1"/>
    <col min="12032" max="12033" width="12.77734375" style="201" customWidth="1"/>
    <col min="12034" max="12035" width="0" style="201" hidden="1" customWidth="1"/>
    <col min="12036" max="12036" width="16" style="201" customWidth="1"/>
    <col min="12037" max="12037" width="9.77734375" style="201" customWidth="1"/>
    <col min="12038" max="12038" width="1.5546875" style="201" customWidth="1"/>
    <col min="12039" max="12039" width="4.77734375" style="201" customWidth="1"/>
    <col min="12040" max="12040" width="1.77734375" style="201" customWidth="1"/>
    <col min="12041" max="12041" width="4.77734375" style="201" customWidth="1"/>
    <col min="12042" max="12042" width="1.6640625" style="201" customWidth="1"/>
    <col min="12043" max="12043" width="10.77734375" style="201" customWidth="1"/>
    <col min="12044" max="12046" width="2.33203125" style="201" customWidth="1"/>
    <col min="12047" max="12283" width="8.88671875" style="201"/>
    <col min="12284" max="12284" width="4.88671875" style="201" customWidth="1"/>
    <col min="12285" max="12286" width="4.77734375" style="201" customWidth="1"/>
    <col min="12287" max="12287" width="23.33203125" style="201" customWidth="1"/>
    <col min="12288" max="12289" width="12.77734375" style="201" customWidth="1"/>
    <col min="12290" max="12291" width="0" style="201" hidden="1" customWidth="1"/>
    <col min="12292" max="12292" width="16" style="201" customWidth="1"/>
    <col min="12293" max="12293" width="9.77734375" style="201" customWidth="1"/>
    <col min="12294" max="12294" width="1.5546875" style="201" customWidth="1"/>
    <col min="12295" max="12295" width="4.77734375" style="201" customWidth="1"/>
    <col min="12296" max="12296" width="1.77734375" style="201" customWidth="1"/>
    <col min="12297" max="12297" width="4.77734375" style="201" customWidth="1"/>
    <col min="12298" max="12298" width="1.6640625" style="201" customWidth="1"/>
    <col min="12299" max="12299" width="10.77734375" style="201" customWidth="1"/>
    <col min="12300" max="12302" width="2.33203125" style="201" customWidth="1"/>
    <col min="12303" max="12539" width="8.88671875" style="201"/>
    <col min="12540" max="12540" width="4.88671875" style="201" customWidth="1"/>
    <col min="12541" max="12542" width="4.77734375" style="201" customWidth="1"/>
    <col min="12543" max="12543" width="23.33203125" style="201" customWidth="1"/>
    <col min="12544" max="12545" width="12.77734375" style="201" customWidth="1"/>
    <col min="12546" max="12547" width="0" style="201" hidden="1" customWidth="1"/>
    <col min="12548" max="12548" width="16" style="201" customWidth="1"/>
    <col min="12549" max="12549" width="9.77734375" style="201" customWidth="1"/>
    <col min="12550" max="12550" width="1.5546875" style="201" customWidth="1"/>
    <col min="12551" max="12551" width="4.77734375" style="201" customWidth="1"/>
    <col min="12552" max="12552" width="1.77734375" style="201" customWidth="1"/>
    <col min="12553" max="12553" width="4.77734375" style="201" customWidth="1"/>
    <col min="12554" max="12554" width="1.6640625" style="201" customWidth="1"/>
    <col min="12555" max="12555" width="10.77734375" style="201" customWidth="1"/>
    <col min="12556" max="12558" width="2.33203125" style="201" customWidth="1"/>
    <col min="12559" max="12795" width="8.88671875" style="201"/>
    <col min="12796" max="12796" width="4.88671875" style="201" customWidth="1"/>
    <col min="12797" max="12798" width="4.77734375" style="201" customWidth="1"/>
    <col min="12799" max="12799" width="23.33203125" style="201" customWidth="1"/>
    <col min="12800" max="12801" width="12.77734375" style="201" customWidth="1"/>
    <col min="12802" max="12803" width="0" style="201" hidden="1" customWidth="1"/>
    <col min="12804" max="12804" width="16" style="201" customWidth="1"/>
    <col min="12805" max="12805" width="9.77734375" style="201" customWidth="1"/>
    <col min="12806" max="12806" width="1.5546875" style="201" customWidth="1"/>
    <col min="12807" max="12807" width="4.77734375" style="201" customWidth="1"/>
    <col min="12808" max="12808" width="1.77734375" style="201" customWidth="1"/>
    <col min="12809" max="12809" width="4.77734375" style="201" customWidth="1"/>
    <col min="12810" max="12810" width="1.6640625" style="201" customWidth="1"/>
    <col min="12811" max="12811" width="10.77734375" style="201" customWidth="1"/>
    <col min="12812" max="12814" width="2.33203125" style="201" customWidth="1"/>
    <col min="12815" max="13051" width="8.88671875" style="201"/>
    <col min="13052" max="13052" width="4.88671875" style="201" customWidth="1"/>
    <col min="13053" max="13054" width="4.77734375" style="201" customWidth="1"/>
    <col min="13055" max="13055" width="23.33203125" style="201" customWidth="1"/>
    <col min="13056" max="13057" width="12.77734375" style="201" customWidth="1"/>
    <col min="13058" max="13059" width="0" style="201" hidden="1" customWidth="1"/>
    <col min="13060" max="13060" width="16" style="201" customWidth="1"/>
    <col min="13061" max="13061" width="9.77734375" style="201" customWidth="1"/>
    <col min="13062" max="13062" width="1.5546875" style="201" customWidth="1"/>
    <col min="13063" max="13063" width="4.77734375" style="201" customWidth="1"/>
    <col min="13064" max="13064" width="1.77734375" style="201" customWidth="1"/>
    <col min="13065" max="13065" width="4.77734375" style="201" customWidth="1"/>
    <col min="13066" max="13066" width="1.6640625" style="201" customWidth="1"/>
    <col min="13067" max="13067" width="10.77734375" style="201" customWidth="1"/>
    <col min="13068" max="13070" width="2.33203125" style="201" customWidth="1"/>
    <col min="13071" max="13307" width="8.88671875" style="201"/>
    <col min="13308" max="13308" width="4.88671875" style="201" customWidth="1"/>
    <col min="13309" max="13310" width="4.77734375" style="201" customWidth="1"/>
    <col min="13311" max="13311" width="23.33203125" style="201" customWidth="1"/>
    <col min="13312" max="13313" width="12.77734375" style="201" customWidth="1"/>
    <col min="13314" max="13315" width="0" style="201" hidden="1" customWidth="1"/>
    <col min="13316" max="13316" width="16" style="201" customWidth="1"/>
    <col min="13317" max="13317" width="9.77734375" style="201" customWidth="1"/>
    <col min="13318" max="13318" width="1.5546875" style="201" customWidth="1"/>
    <col min="13319" max="13319" width="4.77734375" style="201" customWidth="1"/>
    <col min="13320" max="13320" width="1.77734375" style="201" customWidth="1"/>
    <col min="13321" max="13321" width="4.77734375" style="201" customWidth="1"/>
    <col min="13322" max="13322" width="1.6640625" style="201" customWidth="1"/>
    <col min="13323" max="13323" width="10.77734375" style="201" customWidth="1"/>
    <col min="13324" max="13326" width="2.33203125" style="201" customWidth="1"/>
    <col min="13327" max="13563" width="8.88671875" style="201"/>
    <col min="13564" max="13564" width="4.88671875" style="201" customWidth="1"/>
    <col min="13565" max="13566" width="4.77734375" style="201" customWidth="1"/>
    <col min="13567" max="13567" width="23.33203125" style="201" customWidth="1"/>
    <col min="13568" max="13569" width="12.77734375" style="201" customWidth="1"/>
    <col min="13570" max="13571" width="0" style="201" hidden="1" customWidth="1"/>
    <col min="13572" max="13572" width="16" style="201" customWidth="1"/>
    <col min="13573" max="13573" width="9.77734375" style="201" customWidth="1"/>
    <col min="13574" max="13574" width="1.5546875" style="201" customWidth="1"/>
    <col min="13575" max="13575" width="4.77734375" style="201" customWidth="1"/>
    <col min="13576" max="13576" width="1.77734375" style="201" customWidth="1"/>
    <col min="13577" max="13577" width="4.77734375" style="201" customWidth="1"/>
    <col min="13578" max="13578" width="1.6640625" style="201" customWidth="1"/>
    <col min="13579" max="13579" width="10.77734375" style="201" customWidth="1"/>
    <col min="13580" max="13582" width="2.33203125" style="201" customWidth="1"/>
    <col min="13583" max="13819" width="8.88671875" style="201"/>
    <col min="13820" max="13820" width="4.88671875" style="201" customWidth="1"/>
    <col min="13821" max="13822" width="4.77734375" style="201" customWidth="1"/>
    <col min="13823" max="13823" width="23.33203125" style="201" customWidth="1"/>
    <col min="13824" max="13825" width="12.77734375" style="201" customWidth="1"/>
    <col min="13826" max="13827" width="0" style="201" hidden="1" customWidth="1"/>
    <col min="13828" max="13828" width="16" style="201" customWidth="1"/>
    <col min="13829" max="13829" width="9.77734375" style="201" customWidth="1"/>
    <col min="13830" max="13830" width="1.5546875" style="201" customWidth="1"/>
    <col min="13831" max="13831" width="4.77734375" style="201" customWidth="1"/>
    <col min="13832" max="13832" width="1.77734375" style="201" customWidth="1"/>
    <col min="13833" max="13833" width="4.77734375" style="201" customWidth="1"/>
    <col min="13834" max="13834" width="1.6640625" style="201" customWidth="1"/>
    <col min="13835" max="13835" width="10.77734375" style="201" customWidth="1"/>
    <col min="13836" max="13838" width="2.33203125" style="201" customWidth="1"/>
    <col min="13839" max="14075" width="8.88671875" style="201"/>
    <col min="14076" max="14076" width="4.88671875" style="201" customWidth="1"/>
    <col min="14077" max="14078" width="4.77734375" style="201" customWidth="1"/>
    <col min="14079" max="14079" width="23.33203125" style="201" customWidth="1"/>
    <col min="14080" max="14081" width="12.77734375" style="201" customWidth="1"/>
    <col min="14082" max="14083" width="0" style="201" hidden="1" customWidth="1"/>
    <col min="14084" max="14084" width="16" style="201" customWidth="1"/>
    <col min="14085" max="14085" width="9.77734375" style="201" customWidth="1"/>
    <col min="14086" max="14086" width="1.5546875" style="201" customWidth="1"/>
    <col min="14087" max="14087" width="4.77734375" style="201" customWidth="1"/>
    <col min="14088" max="14088" width="1.77734375" style="201" customWidth="1"/>
    <col min="14089" max="14089" width="4.77734375" style="201" customWidth="1"/>
    <col min="14090" max="14090" width="1.6640625" style="201" customWidth="1"/>
    <col min="14091" max="14091" width="10.77734375" style="201" customWidth="1"/>
    <col min="14092" max="14094" width="2.33203125" style="201" customWidth="1"/>
    <col min="14095" max="14331" width="8.88671875" style="201"/>
    <col min="14332" max="14332" width="4.88671875" style="201" customWidth="1"/>
    <col min="14333" max="14334" width="4.77734375" style="201" customWidth="1"/>
    <col min="14335" max="14335" width="23.33203125" style="201" customWidth="1"/>
    <col min="14336" max="14337" width="12.77734375" style="201" customWidth="1"/>
    <col min="14338" max="14339" width="0" style="201" hidden="1" customWidth="1"/>
    <col min="14340" max="14340" width="16" style="201" customWidth="1"/>
    <col min="14341" max="14341" width="9.77734375" style="201" customWidth="1"/>
    <col min="14342" max="14342" width="1.5546875" style="201" customWidth="1"/>
    <col min="14343" max="14343" width="4.77734375" style="201" customWidth="1"/>
    <col min="14344" max="14344" width="1.77734375" style="201" customWidth="1"/>
    <col min="14345" max="14345" width="4.77734375" style="201" customWidth="1"/>
    <col min="14346" max="14346" width="1.6640625" style="201" customWidth="1"/>
    <col min="14347" max="14347" width="10.77734375" style="201" customWidth="1"/>
    <col min="14348" max="14350" width="2.33203125" style="201" customWidth="1"/>
    <col min="14351" max="14587" width="8.88671875" style="201"/>
    <col min="14588" max="14588" width="4.88671875" style="201" customWidth="1"/>
    <col min="14589" max="14590" width="4.77734375" style="201" customWidth="1"/>
    <col min="14591" max="14591" width="23.33203125" style="201" customWidth="1"/>
    <col min="14592" max="14593" width="12.77734375" style="201" customWidth="1"/>
    <col min="14594" max="14595" width="0" style="201" hidden="1" customWidth="1"/>
    <col min="14596" max="14596" width="16" style="201" customWidth="1"/>
    <col min="14597" max="14597" width="9.77734375" style="201" customWidth="1"/>
    <col min="14598" max="14598" width="1.5546875" style="201" customWidth="1"/>
    <col min="14599" max="14599" width="4.77734375" style="201" customWidth="1"/>
    <col min="14600" max="14600" width="1.77734375" style="201" customWidth="1"/>
    <col min="14601" max="14601" width="4.77734375" style="201" customWidth="1"/>
    <col min="14602" max="14602" width="1.6640625" style="201" customWidth="1"/>
    <col min="14603" max="14603" width="10.77734375" style="201" customWidth="1"/>
    <col min="14604" max="14606" width="2.33203125" style="201" customWidth="1"/>
    <col min="14607" max="14843" width="8.88671875" style="201"/>
    <col min="14844" max="14844" width="4.88671875" style="201" customWidth="1"/>
    <col min="14845" max="14846" width="4.77734375" style="201" customWidth="1"/>
    <col min="14847" max="14847" width="23.33203125" style="201" customWidth="1"/>
    <col min="14848" max="14849" width="12.77734375" style="201" customWidth="1"/>
    <col min="14850" max="14851" width="0" style="201" hidden="1" customWidth="1"/>
    <col min="14852" max="14852" width="16" style="201" customWidth="1"/>
    <col min="14853" max="14853" width="9.77734375" style="201" customWidth="1"/>
    <col min="14854" max="14854" width="1.5546875" style="201" customWidth="1"/>
    <col min="14855" max="14855" width="4.77734375" style="201" customWidth="1"/>
    <col min="14856" max="14856" width="1.77734375" style="201" customWidth="1"/>
    <col min="14857" max="14857" width="4.77734375" style="201" customWidth="1"/>
    <col min="14858" max="14858" width="1.6640625" style="201" customWidth="1"/>
    <col min="14859" max="14859" width="10.77734375" style="201" customWidth="1"/>
    <col min="14860" max="14862" width="2.33203125" style="201" customWidth="1"/>
    <col min="14863" max="15099" width="8.88671875" style="201"/>
    <col min="15100" max="15100" width="4.88671875" style="201" customWidth="1"/>
    <col min="15101" max="15102" width="4.77734375" style="201" customWidth="1"/>
    <col min="15103" max="15103" width="23.33203125" style="201" customWidth="1"/>
    <col min="15104" max="15105" width="12.77734375" style="201" customWidth="1"/>
    <col min="15106" max="15107" width="0" style="201" hidden="1" customWidth="1"/>
    <col min="15108" max="15108" width="16" style="201" customWidth="1"/>
    <col min="15109" max="15109" width="9.77734375" style="201" customWidth="1"/>
    <col min="15110" max="15110" width="1.5546875" style="201" customWidth="1"/>
    <col min="15111" max="15111" width="4.77734375" style="201" customWidth="1"/>
    <col min="15112" max="15112" width="1.77734375" style="201" customWidth="1"/>
    <col min="15113" max="15113" width="4.77734375" style="201" customWidth="1"/>
    <col min="15114" max="15114" width="1.6640625" style="201" customWidth="1"/>
    <col min="15115" max="15115" width="10.77734375" style="201" customWidth="1"/>
    <col min="15116" max="15118" width="2.33203125" style="201" customWidth="1"/>
    <col min="15119" max="15355" width="8.88671875" style="201"/>
    <col min="15356" max="15356" width="4.88671875" style="201" customWidth="1"/>
    <col min="15357" max="15358" width="4.77734375" style="201" customWidth="1"/>
    <col min="15359" max="15359" width="23.33203125" style="201" customWidth="1"/>
    <col min="15360" max="15361" width="12.77734375" style="201" customWidth="1"/>
    <col min="15362" max="15363" width="0" style="201" hidden="1" customWidth="1"/>
    <col min="15364" max="15364" width="16" style="201" customWidth="1"/>
    <col min="15365" max="15365" width="9.77734375" style="201" customWidth="1"/>
    <col min="15366" max="15366" width="1.5546875" style="201" customWidth="1"/>
    <col min="15367" max="15367" width="4.77734375" style="201" customWidth="1"/>
    <col min="15368" max="15368" width="1.77734375" style="201" customWidth="1"/>
    <col min="15369" max="15369" width="4.77734375" style="201" customWidth="1"/>
    <col min="15370" max="15370" width="1.6640625" style="201" customWidth="1"/>
    <col min="15371" max="15371" width="10.77734375" style="201" customWidth="1"/>
    <col min="15372" max="15374" width="2.33203125" style="201" customWidth="1"/>
    <col min="15375" max="15611" width="8.88671875" style="201"/>
    <col min="15612" max="15612" width="4.88671875" style="201" customWidth="1"/>
    <col min="15613" max="15614" width="4.77734375" style="201" customWidth="1"/>
    <col min="15615" max="15615" width="23.33203125" style="201" customWidth="1"/>
    <col min="15616" max="15617" width="12.77734375" style="201" customWidth="1"/>
    <col min="15618" max="15619" width="0" style="201" hidden="1" customWidth="1"/>
    <col min="15620" max="15620" width="16" style="201" customWidth="1"/>
    <col min="15621" max="15621" width="9.77734375" style="201" customWidth="1"/>
    <col min="15622" max="15622" width="1.5546875" style="201" customWidth="1"/>
    <col min="15623" max="15623" width="4.77734375" style="201" customWidth="1"/>
    <col min="15624" max="15624" width="1.77734375" style="201" customWidth="1"/>
    <col min="15625" max="15625" width="4.77734375" style="201" customWidth="1"/>
    <col min="15626" max="15626" width="1.6640625" style="201" customWidth="1"/>
    <col min="15627" max="15627" width="10.77734375" style="201" customWidth="1"/>
    <col min="15628" max="15630" width="2.33203125" style="201" customWidth="1"/>
    <col min="15631" max="15867" width="8.88671875" style="201"/>
    <col min="15868" max="15868" width="4.88671875" style="201" customWidth="1"/>
    <col min="15869" max="15870" width="4.77734375" style="201" customWidth="1"/>
    <col min="15871" max="15871" width="23.33203125" style="201" customWidth="1"/>
    <col min="15872" max="15873" width="12.77734375" style="201" customWidth="1"/>
    <col min="15874" max="15875" width="0" style="201" hidden="1" customWidth="1"/>
    <col min="15876" max="15876" width="16" style="201" customWidth="1"/>
    <col min="15877" max="15877" width="9.77734375" style="201" customWidth="1"/>
    <col min="15878" max="15878" width="1.5546875" style="201" customWidth="1"/>
    <col min="15879" max="15879" width="4.77734375" style="201" customWidth="1"/>
    <col min="15880" max="15880" width="1.77734375" style="201" customWidth="1"/>
    <col min="15881" max="15881" width="4.77734375" style="201" customWidth="1"/>
    <col min="15882" max="15882" width="1.6640625" style="201" customWidth="1"/>
    <col min="15883" max="15883" width="10.77734375" style="201" customWidth="1"/>
    <col min="15884" max="15886" width="2.33203125" style="201" customWidth="1"/>
    <col min="15887" max="16123" width="8.88671875" style="201"/>
    <col min="16124" max="16124" width="4.88671875" style="201" customWidth="1"/>
    <col min="16125" max="16126" width="4.77734375" style="201" customWidth="1"/>
    <col min="16127" max="16127" width="23.33203125" style="201" customWidth="1"/>
    <col min="16128" max="16129" width="12.77734375" style="201" customWidth="1"/>
    <col min="16130" max="16131" width="0" style="201" hidden="1" customWidth="1"/>
    <col min="16132" max="16132" width="16" style="201" customWidth="1"/>
    <col min="16133" max="16133" width="9.77734375" style="201" customWidth="1"/>
    <col min="16134" max="16134" width="1.5546875" style="201" customWidth="1"/>
    <col min="16135" max="16135" width="4.77734375" style="201" customWidth="1"/>
    <col min="16136" max="16136" width="1.77734375" style="201" customWidth="1"/>
    <col min="16137" max="16137" width="4.77734375" style="201" customWidth="1"/>
    <col min="16138" max="16138" width="1.6640625" style="201" customWidth="1"/>
    <col min="16139" max="16139" width="10.77734375" style="201" customWidth="1"/>
    <col min="16140" max="16142" width="2.33203125" style="201" customWidth="1"/>
    <col min="16143" max="16384" width="8.88671875" style="201"/>
  </cols>
  <sheetData>
    <row r="1" spans="1:59" s="194" customFormat="1" ht="24" customHeight="1">
      <c r="A1" s="443" t="s">
        <v>425</v>
      </c>
      <c r="B1" s="443"/>
      <c r="C1" s="443"/>
      <c r="D1" s="443"/>
      <c r="E1" s="443"/>
      <c r="F1" s="443"/>
      <c r="G1" s="443"/>
      <c r="H1" s="443"/>
      <c r="I1" s="332"/>
      <c r="J1" s="265"/>
      <c r="K1" s="265"/>
      <c r="L1" s="266"/>
      <c r="M1" s="266"/>
      <c r="N1" s="266"/>
      <c r="O1" s="200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</row>
    <row r="2" spans="1:59" s="194" customFormat="1" ht="24" customHeight="1">
      <c r="A2" s="444" t="s">
        <v>424</v>
      </c>
      <c r="B2" s="444"/>
      <c r="C2" s="444"/>
      <c r="D2" s="444"/>
      <c r="E2" s="444"/>
      <c r="F2" s="444"/>
      <c r="G2" s="444"/>
      <c r="H2" s="444"/>
      <c r="I2" s="341"/>
      <c r="J2" s="196"/>
      <c r="K2" s="196"/>
      <c r="L2" s="221"/>
      <c r="M2" s="221"/>
      <c r="N2" s="221"/>
      <c r="O2" s="200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</row>
    <row r="3" spans="1:59" s="196" customFormat="1" ht="24" customHeight="1">
      <c r="A3" s="267" t="s">
        <v>248</v>
      </c>
      <c r="H3" s="253"/>
      <c r="I3" s="268"/>
      <c r="J3" s="268"/>
      <c r="K3" s="268"/>
      <c r="L3" s="221"/>
      <c r="M3" s="221"/>
      <c r="N3" s="269"/>
      <c r="O3" s="269"/>
    </row>
    <row r="4" spans="1:59" s="199" customFormat="1" ht="24" customHeight="1">
      <c r="A4" s="439" t="s">
        <v>30</v>
      </c>
      <c r="B4" s="439" t="s">
        <v>31</v>
      </c>
      <c r="C4" s="439" t="s">
        <v>32</v>
      </c>
      <c r="D4" s="439" t="s">
        <v>33</v>
      </c>
      <c r="E4" s="395" t="s">
        <v>426</v>
      </c>
      <c r="F4" s="395" t="s">
        <v>426</v>
      </c>
      <c r="G4" s="399" t="s">
        <v>567</v>
      </c>
      <c r="H4" s="400"/>
      <c r="I4" s="196"/>
      <c r="J4" s="196"/>
      <c r="K4" s="196"/>
      <c r="L4" s="221"/>
      <c r="M4" s="221"/>
      <c r="N4" s="269"/>
      <c r="O4" s="269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</row>
    <row r="5" spans="1:59" s="199" customFormat="1" ht="24" customHeight="1">
      <c r="A5" s="439"/>
      <c r="B5" s="439"/>
      <c r="C5" s="439"/>
      <c r="D5" s="439"/>
      <c r="E5" s="395" t="s">
        <v>348</v>
      </c>
      <c r="F5" s="395" t="s">
        <v>349</v>
      </c>
      <c r="G5" s="396" t="s">
        <v>34</v>
      </c>
      <c r="H5" s="394" t="s">
        <v>35</v>
      </c>
      <c r="I5" s="196"/>
      <c r="J5" s="196"/>
      <c r="K5" s="196"/>
      <c r="L5" s="221"/>
      <c r="M5" s="221"/>
      <c r="N5" s="269"/>
      <c r="O5" s="269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</row>
    <row r="6" spans="1:59" ht="19.5" customHeight="1">
      <c r="A6" s="204" t="s">
        <v>18</v>
      </c>
      <c r="B6" s="244"/>
      <c r="C6" s="244"/>
      <c r="D6" s="206"/>
      <c r="E6" s="347">
        <f>SUM(E7,E12,E18)</f>
        <v>112028000</v>
      </c>
      <c r="F6" s="348">
        <f>SUM(F7,F12,F18)</f>
        <v>121076623</v>
      </c>
      <c r="G6" s="410">
        <f>E6-F6</f>
        <v>-9048623</v>
      </c>
      <c r="H6" s="270">
        <f>(F6-E6)/E6*100</f>
        <v>8.0771084014710617</v>
      </c>
      <c r="I6" s="411"/>
      <c r="J6" s="411"/>
      <c r="K6" s="411"/>
      <c r="BA6" s="200"/>
    </row>
    <row r="7" spans="1:59" ht="19.5" customHeight="1">
      <c r="A7" s="203"/>
      <c r="B7" s="437" t="s">
        <v>249</v>
      </c>
      <c r="C7" s="440"/>
      <c r="D7" s="408"/>
      <c r="E7" s="347">
        <f>SUM(E8,E10)</f>
        <v>66860000</v>
      </c>
      <c r="F7" s="347">
        <f>SUM(F8,F10)</f>
        <v>68094000</v>
      </c>
      <c r="G7" s="410">
        <f t="shared" ref="G7:G70" si="0">E7-F7</f>
        <v>-1234000</v>
      </c>
      <c r="H7" s="270">
        <f t="shared" ref="H7:H51" si="1">(F7-E7)/E7*100</f>
        <v>1.8456476218965001</v>
      </c>
      <c r="I7" s="271"/>
      <c r="J7" s="271"/>
      <c r="K7" s="271"/>
      <c r="BA7" s="200"/>
    </row>
    <row r="8" spans="1:59" ht="19.5" customHeight="1">
      <c r="A8" s="203"/>
      <c r="B8" s="245"/>
      <c r="C8" s="248" t="s">
        <v>8</v>
      </c>
      <c r="D8" s="408"/>
      <c r="E8" s="347">
        <f>SUM(E9:E9)</f>
        <v>63300000</v>
      </c>
      <c r="F8" s="347">
        <f>SUM(F9:F9)</f>
        <v>64664000</v>
      </c>
      <c r="G8" s="410">
        <f t="shared" si="0"/>
        <v>-1364000</v>
      </c>
      <c r="H8" s="270">
        <f t="shared" si="1"/>
        <v>2.1548183254344391</v>
      </c>
      <c r="I8" s="271"/>
      <c r="J8" s="271"/>
      <c r="K8" s="271"/>
      <c r="BA8" s="200"/>
    </row>
    <row r="9" spans="1:59" ht="19.5" customHeight="1">
      <c r="A9" s="203"/>
      <c r="B9" s="245"/>
      <c r="C9" s="247"/>
      <c r="D9" s="408" t="s">
        <v>364</v>
      </c>
      <c r="E9" s="347">
        <v>63300000</v>
      </c>
      <c r="F9" s="347">
        <v>64664000</v>
      </c>
      <c r="G9" s="410">
        <f t="shared" si="0"/>
        <v>-1364000</v>
      </c>
      <c r="H9" s="270">
        <f t="shared" si="1"/>
        <v>2.1548183254344391</v>
      </c>
      <c r="I9" s="271"/>
      <c r="J9" s="271"/>
      <c r="K9" s="271"/>
      <c r="BA9" s="200"/>
    </row>
    <row r="10" spans="1:59" ht="19.5" customHeight="1">
      <c r="A10" s="203"/>
      <c r="B10" s="203"/>
      <c r="C10" s="441" t="s">
        <v>7</v>
      </c>
      <c r="D10" s="438"/>
      <c r="E10" s="347">
        <f>SUM(E11:E11)</f>
        <v>3560000</v>
      </c>
      <c r="F10" s="347">
        <f>SUM(F11:F11)</f>
        <v>3430000</v>
      </c>
      <c r="G10" s="410">
        <f t="shared" si="0"/>
        <v>130000</v>
      </c>
      <c r="H10" s="270">
        <f t="shared" si="1"/>
        <v>-3.6516853932584268</v>
      </c>
      <c r="I10" s="271"/>
      <c r="J10" s="271"/>
      <c r="K10" s="271"/>
      <c r="BA10" s="200"/>
    </row>
    <row r="11" spans="1:59" ht="19.5" customHeight="1">
      <c r="A11" s="203"/>
      <c r="B11" s="203"/>
      <c r="C11" s="208"/>
      <c r="D11" s="204" t="s">
        <v>0</v>
      </c>
      <c r="E11" s="349">
        <v>3560000</v>
      </c>
      <c r="F11" s="349">
        <v>3430000</v>
      </c>
      <c r="G11" s="410">
        <f t="shared" si="0"/>
        <v>130000</v>
      </c>
      <c r="H11" s="270">
        <f t="shared" si="1"/>
        <v>-3.6516853932584268</v>
      </c>
      <c r="I11" s="271"/>
      <c r="J11" s="271"/>
      <c r="K11" s="271"/>
      <c r="BA11" s="200"/>
    </row>
    <row r="12" spans="1:59" ht="19.5" customHeight="1">
      <c r="A12" s="203"/>
      <c r="B12" s="437" t="s">
        <v>250</v>
      </c>
      <c r="C12" s="440"/>
      <c r="D12" s="438"/>
      <c r="E12" s="347">
        <f>SUM(E13,E16)</f>
        <v>2680000</v>
      </c>
      <c r="F12" s="347">
        <f>SUM(F13,F16)</f>
        <v>5456623</v>
      </c>
      <c r="G12" s="410">
        <f t="shared" si="0"/>
        <v>-2776623</v>
      </c>
      <c r="H12" s="270">
        <f t="shared" si="1"/>
        <v>103.60533582089553</v>
      </c>
      <c r="I12" s="242"/>
      <c r="J12" s="242"/>
      <c r="K12" s="242"/>
    </row>
    <row r="13" spans="1:59" ht="19.5" customHeight="1">
      <c r="A13" s="203"/>
      <c r="B13" s="203"/>
      <c r="C13" s="437" t="s">
        <v>251</v>
      </c>
      <c r="D13" s="438"/>
      <c r="E13" s="347">
        <f>SUM(E14:E15)</f>
        <v>1810000</v>
      </c>
      <c r="F13" s="347">
        <f>SUM(F14:F15)</f>
        <v>4530000</v>
      </c>
      <c r="G13" s="410">
        <f t="shared" si="0"/>
        <v>-2720000</v>
      </c>
      <c r="H13" s="270">
        <f t="shared" si="1"/>
        <v>150.27624309392266</v>
      </c>
      <c r="I13" s="271"/>
      <c r="J13" s="271"/>
      <c r="K13" s="271"/>
    </row>
    <row r="14" spans="1:59" ht="19.5" customHeight="1">
      <c r="A14" s="203"/>
      <c r="B14" s="203"/>
      <c r="C14" s="203"/>
      <c r="D14" s="209" t="s">
        <v>252</v>
      </c>
      <c r="E14" s="347">
        <v>490000</v>
      </c>
      <c r="F14" s="347">
        <v>490000</v>
      </c>
      <c r="G14" s="410">
        <f t="shared" si="0"/>
        <v>0</v>
      </c>
      <c r="H14" s="270">
        <f t="shared" si="1"/>
        <v>0</v>
      </c>
      <c r="I14" s="271"/>
      <c r="J14" s="271"/>
      <c r="K14" s="271"/>
    </row>
    <row r="15" spans="1:59" ht="19.5" customHeight="1">
      <c r="A15" s="208"/>
      <c r="B15" s="208"/>
      <c r="C15" s="208"/>
      <c r="D15" s="210" t="s">
        <v>428</v>
      </c>
      <c r="E15" s="347">
        <v>1320000</v>
      </c>
      <c r="F15" s="347">
        <v>4040000</v>
      </c>
      <c r="G15" s="410">
        <f t="shared" si="0"/>
        <v>-2720000</v>
      </c>
      <c r="H15" s="270">
        <f t="shared" ref="H15" si="2">(F15-E15)/E15*100</f>
        <v>206.06060606060606</v>
      </c>
      <c r="I15" s="271" t="s">
        <v>558</v>
      </c>
      <c r="J15" s="271"/>
      <c r="K15" s="271"/>
    </row>
    <row r="16" spans="1:59" ht="19.5" customHeight="1">
      <c r="A16" s="208"/>
      <c r="B16" s="208"/>
      <c r="C16" s="437" t="s">
        <v>253</v>
      </c>
      <c r="D16" s="438"/>
      <c r="E16" s="347">
        <f>SUM(E17:E17)</f>
        <v>870000</v>
      </c>
      <c r="F16" s="347">
        <f>SUM(F17:F17)</f>
        <v>926623</v>
      </c>
      <c r="G16" s="410">
        <f t="shared" si="0"/>
        <v>-56623</v>
      </c>
      <c r="H16" s="270">
        <f t="shared" si="1"/>
        <v>6.5083908045977008</v>
      </c>
      <c r="I16" s="271"/>
      <c r="J16" s="271"/>
      <c r="K16" s="271"/>
    </row>
    <row r="17" spans="1:11" ht="19.5" customHeight="1">
      <c r="A17" s="208"/>
      <c r="B17" s="203"/>
      <c r="C17" s="203"/>
      <c r="D17" s="209" t="s">
        <v>254</v>
      </c>
      <c r="E17" s="349">
        <v>870000</v>
      </c>
      <c r="F17" s="349">
        <v>926623</v>
      </c>
      <c r="G17" s="410">
        <f t="shared" si="0"/>
        <v>-56623</v>
      </c>
      <c r="H17" s="270">
        <f t="shared" si="1"/>
        <v>6.5083908045977008</v>
      </c>
      <c r="I17" s="271"/>
      <c r="J17" s="271"/>
      <c r="K17" s="271"/>
    </row>
    <row r="18" spans="1:11" ht="19.5" customHeight="1">
      <c r="A18" s="203"/>
      <c r="B18" s="437" t="s">
        <v>255</v>
      </c>
      <c r="C18" s="440"/>
      <c r="D18" s="438"/>
      <c r="E18" s="347">
        <f>SUM(E19,E21,E24,E27)</f>
        <v>42488000</v>
      </c>
      <c r="F18" s="347">
        <f>SUM(F19,F21,F24,F27)</f>
        <v>47526000</v>
      </c>
      <c r="G18" s="410">
        <f t="shared" si="0"/>
        <v>-5038000</v>
      </c>
      <c r="H18" s="270">
        <f t="shared" si="1"/>
        <v>11.85746563735643</v>
      </c>
      <c r="I18" s="411"/>
      <c r="J18" s="411"/>
      <c r="K18" s="411"/>
    </row>
    <row r="19" spans="1:11" ht="19.5" customHeight="1">
      <c r="A19" s="203"/>
      <c r="B19" s="245"/>
      <c r="C19" s="437" t="s">
        <v>417</v>
      </c>
      <c r="D19" s="438"/>
      <c r="E19" s="347">
        <f>E20</f>
        <v>1100000</v>
      </c>
      <c r="F19" s="347">
        <f>F20</f>
        <v>1140000</v>
      </c>
      <c r="G19" s="410">
        <f t="shared" si="0"/>
        <v>-40000</v>
      </c>
      <c r="H19" s="270">
        <f t="shared" si="1"/>
        <v>3.6363636363636362</v>
      </c>
      <c r="I19" s="271"/>
      <c r="J19" s="271"/>
      <c r="K19" s="271"/>
    </row>
    <row r="20" spans="1:11" ht="19.5" customHeight="1">
      <c r="A20" s="203"/>
      <c r="B20" s="245"/>
      <c r="C20" s="412"/>
      <c r="D20" s="407" t="s">
        <v>429</v>
      </c>
      <c r="E20" s="349">
        <v>1100000</v>
      </c>
      <c r="F20" s="349">
        <v>1140000</v>
      </c>
      <c r="G20" s="410">
        <f t="shared" si="0"/>
        <v>-40000</v>
      </c>
      <c r="H20" s="270">
        <f t="shared" si="1"/>
        <v>3.6363636363636362</v>
      </c>
      <c r="I20" s="271"/>
      <c r="J20" s="271"/>
      <c r="K20" s="271"/>
    </row>
    <row r="21" spans="1:11" ht="19.5" customHeight="1">
      <c r="A21" s="208"/>
      <c r="B21" s="203"/>
      <c r="C21" s="437" t="s">
        <v>430</v>
      </c>
      <c r="D21" s="438"/>
      <c r="E21" s="350">
        <f>SUM(E22:E23)</f>
        <v>33238000</v>
      </c>
      <c r="F21" s="350">
        <f>SUM(F22:F23)</f>
        <v>39066000</v>
      </c>
      <c r="G21" s="410">
        <f t="shared" si="0"/>
        <v>-5828000</v>
      </c>
      <c r="H21" s="270">
        <f t="shared" si="1"/>
        <v>17.534147662314219</v>
      </c>
      <c r="I21" s="271"/>
      <c r="J21" s="271"/>
      <c r="K21" s="271"/>
    </row>
    <row r="22" spans="1:11" ht="19.5" customHeight="1">
      <c r="A22" s="208"/>
      <c r="B22" s="203"/>
      <c r="C22" s="203"/>
      <c r="D22" s="209" t="s">
        <v>431</v>
      </c>
      <c r="E22" s="349">
        <v>21713000</v>
      </c>
      <c r="F22" s="349">
        <v>25087000</v>
      </c>
      <c r="G22" s="410">
        <f t="shared" si="0"/>
        <v>-3374000</v>
      </c>
      <c r="H22" s="270">
        <f t="shared" si="1"/>
        <v>15.53907797172201</v>
      </c>
      <c r="I22" s="271" t="s">
        <v>559</v>
      </c>
      <c r="J22" s="271"/>
      <c r="K22" s="271"/>
    </row>
    <row r="23" spans="1:11" ht="19.5" customHeight="1">
      <c r="A23" s="208"/>
      <c r="B23" s="203"/>
      <c r="C23" s="203"/>
      <c r="D23" s="209" t="s">
        <v>432</v>
      </c>
      <c r="E23" s="349">
        <v>11525000</v>
      </c>
      <c r="F23" s="349">
        <v>13979000</v>
      </c>
      <c r="G23" s="410">
        <f t="shared" si="0"/>
        <v>-2454000</v>
      </c>
      <c r="H23" s="270">
        <f t="shared" si="1"/>
        <v>21.29284164859002</v>
      </c>
      <c r="I23" s="271" t="s">
        <v>559</v>
      </c>
      <c r="J23" s="271"/>
      <c r="K23" s="271"/>
    </row>
    <row r="24" spans="1:11" ht="19.5" customHeight="1">
      <c r="A24" s="208"/>
      <c r="B24" s="203"/>
      <c r="C24" s="209" t="s">
        <v>433</v>
      </c>
      <c r="D24" s="409"/>
      <c r="E24" s="350">
        <f>SUM(E25:E26)</f>
        <v>7060000</v>
      </c>
      <c r="F24" s="350">
        <f>SUM(F25:F26)</f>
        <v>6720000</v>
      </c>
      <c r="G24" s="410">
        <f t="shared" si="0"/>
        <v>340000</v>
      </c>
      <c r="H24" s="270">
        <f t="shared" si="1"/>
        <v>-4.8158640226628888</v>
      </c>
      <c r="I24" s="271"/>
      <c r="J24" s="271"/>
      <c r="K24" s="271"/>
    </row>
    <row r="25" spans="1:11" ht="19.5" customHeight="1">
      <c r="A25" s="208"/>
      <c r="B25" s="203"/>
      <c r="C25" s="203"/>
      <c r="D25" s="409" t="s">
        <v>434</v>
      </c>
      <c r="E25" s="349">
        <v>1380000</v>
      </c>
      <c r="F25" s="349">
        <v>1180000</v>
      </c>
      <c r="G25" s="410">
        <f t="shared" si="0"/>
        <v>200000</v>
      </c>
      <c r="H25" s="270">
        <f t="shared" si="1"/>
        <v>-14.492753623188406</v>
      </c>
      <c r="I25" s="271"/>
      <c r="J25" s="271"/>
      <c r="K25" s="271"/>
    </row>
    <row r="26" spans="1:11" ht="19.5" customHeight="1">
      <c r="A26" s="208"/>
      <c r="B26" s="203"/>
      <c r="C26" s="203"/>
      <c r="D26" s="209" t="s">
        <v>435</v>
      </c>
      <c r="E26" s="349">
        <v>5680000</v>
      </c>
      <c r="F26" s="349">
        <v>5540000</v>
      </c>
      <c r="G26" s="410">
        <f t="shared" si="0"/>
        <v>140000</v>
      </c>
      <c r="H26" s="270">
        <f t="shared" si="1"/>
        <v>-2.464788732394366</v>
      </c>
      <c r="I26" s="271"/>
      <c r="J26" s="271"/>
      <c r="K26" s="271"/>
    </row>
    <row r="27" spans="1:11" ht="19.5" customHeight="1">
      <c r="A27" s="208"/>
      <c r="B27" s="203"/>
      <c r="C27" s="204" t="s">
        <v>437</v>
      </c>
      <c r="D27" s="409"/>
      <c r="E27" s="350">
        <f>SUM(E28:E28)</f>
        <v>1090000</v>
      </c>
      <c r="F27" s="350">
        <f>SUM(F28:F28)</f>
        <v>600000</v>
      </c>
      <c r="G27" s="410">
        <f t="shared" si="0"/>
        <v>490000</v>
      </c>
      <c r="H27" s="270">
        <f t="shared" si="1"/>
        <v>-44.954128440366972</v>
      </c>
      <c r="I27" s="271"/>
      <c r="J27" s="271"/>
      <c r="K27" s="271"/>
    </row>
    <row r="28" spans="1:11" ht="19.5" customHeight="1">
      <c r="A28" s="203"/>
      <c r="B28" s="203"/>
      <c r="C28" s="203"/>
      <c r="D28" s="209" t="s">
        <v>436</v>
      </c>
      <c r="E28" s="349">
        <v>1090000</v>
      </c>
      <c r="F28" s="349">
        <v>600000</v>
      </c>
      <c r="G28" s="410">
        <f t="shared" si="0"/>
        <v>490000</v>
      </c>
      <c r="H28" s="270">
        <f t="shared" si="1"/>
        <v>-44.954128440366972</v>
      </c>
      <c r="I28" s="271"/>
      <c r="J28" s="271"/>
      <c r="K28" s="271"/>
    </row>
    <row r="29" spans="1:11" ht="19.5" customHeight="1">
      <c r="A29" s="204" t="s">
        <v>10</v>
      </c>
      <c r="B29" s="244"/>
      <c r="C29" s="244"/>
      <c r="D29" s="206"/>
      <c r="E29" s="347">
        <f>SUM(E30)</f>
        <v>1536543000</v>
      </c>
      <c r="F29" s="348">
        <f>SUM(F30)</f>
        <v>1533098580</v>
      </c>
      <c r="G29" s="410">
        <f t="shared" si="0"/>
        <v>3444420</v>
      </c>
      <c r="H29" s="270">
        <f t="shared" si="1"/>
        <v>-0.22416684726688416</v>
      </c>
      <c r="I29" s="271"/>
      <c r="J29" s="271"/>
      <c r="K29" s="271"/>
    </row>
    <row r="30" spans="1:11" ht="19.5" customHeight="1">
      <c r="A30" s="203"/>
      <c r="B30" s="204" t="s">
        <v>10</v>
      </c>
      <c r="C30" s="244"/>
      <c r="D30" s="206"/>
      <c r="E30" s="347">
        <f>SUM(E31,E34,E36,E38,E41,E44,E48,E50,E52)</f>
        <v>1536543000</v>
      </c>
      <c r="F30" s="347">
        <f>SUM(F31,F34,F36,F38,F41,F44,F48,F50,F52)</f>
        <v>1533098580</v>
      </c>
      <c r="G30" s="410">
        <f t="shared" si="0"/>
        <v>3444420</v>
      </c>
      <c r="H30" s="270">
        <f t="shared" si="1"/>
        <v>-0.22416684726688416</v>
      </c>
      <c r="I30" s="271"/>
      <c r="J30" s="271"/>
      <c r="K30" s="271"/>
    </row>
    <row r="31" spans="1:11" ht="19.5" customHeight="1">
      <c r="A31" s="203"/>
      <c r="B31" s="203"/>
      <c r="C31" s="209" t="s">
        <v>256</v>
      </c>
      <c r="D31" s="210"/>
      <c r="E31" s="347">
        <f>SUM(E32:E33)</f>
        <v>950730000</v>
      </c>
      <c r="F31" s="347">
        <f>SUM(F32:F33)</f>
        <v>950730000</v>
      </c>
      <c r="G31" s="410">
        <f t="shared" si="0"/>
        <v>0</v>
      </c>
      <c r="H31" s="270">
        <f t="shared" si="1"/>
        <v>0</v>
      </c>
      <c r="I31" s="271"/>
      <c r="J31" s="271"/>
      <c r="K31" s="271"/>
    </row>
    <row r="32" spans="1:11" ht="19.5" customHeight="1">
      <c r="A32" s="203"/>
      <c r="B32" s="203"/>
      <c r="C32" s="203"/>
      <c r="D32" s="209" t="s">
        <v>365</v>
      </c>
      <c r="E32" s="349">
        <v>109600000</v>
      </c>
      <c r="F32" s="349">
        <v>109600000</v>
      </c>
      <c r="G32" s="410">
        <f t="shared" si="0"/>
        <v>0</v>
      </c>
      <c r="H32" s="270">
        <f t="shared" si="1"/>
        <v>0</v>
      </c>
      <c r="I32" s="406"/>
      <c r="J32" s="271"/>
      <c r="K32" s="271"/>
    </row>
    <row r="33" spans="1:72" ht="19.5" customHeight="1">
      <c r="A33" s="203"/>
      <c r="B33" s="203"/>
      <c r="C33" s="203"/>
      <c r="D33" s="209" t="s">
        <v>366</v>
      </c>
      <c r="E33" s="349">
        <v>841130000</v>
      </c>
      <c r="F33" s="349">
        <v>841130000</v>
      </c>
      <c r="G33" s="410">
        <f t="shared" si="0"/>
        <v>0</v>
      </c>
      <c r="H33" s="270">
        <f t="shared" si="1"/>
        <v>0</v>
      </c>
      <c r="I33" s="406"/>
      <c r="J33" s="271"/>
      <c r="K33" s="271"/>
    </row>
    <row r="34" spans="1:72" s="200" customFormat="1" ht="19.5" customHeight="1">
      <c r="A34" s="208"/>
      <c r="B34" s="208"/>
      <c r="C34" s="437" t="s">
        <v>257</v>
      </c>
      <c r="D34" s="438"/>
      <c r="E34" s="350">
        <f>SUM(E35)</f>
        <v>74332000</v>
      </c>
      <c r="F34" s="350">
        <f>SUM(F35)</f>
        <v>74350000</v>
      </c>
      <c r="G34" s="410">
        <f t="shared" si="0"/>
        <v>-18000</v>
      </c>
      <c r="H34" s="270">
        <f t="shared" si="1"/>
        <v>2.4215680998762312E-2</v>
      </c>
      <c r="I34" s="271"/>
      <c r="J34" s="271"/>
      <c r="K34" s="271"/>
      <c r="BA34" s="202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2"/>
      <c r="BS34" s="202"/>
      <c r="BT34" s="202"/>
    </row>
    <row r="35" spans="1:72" s="200" customFormat="1" ht="19.5" customHeight="1">
      <c r="A35" s="208"/>
      <c r="B35" s="208"/>
      <c r="C35" s="208"/>
      <c r="D35" s="222" t="s">
        <v>257</v>
      </c>
      <c r="E35" s="349">
        <v>74332000</v>
      </c>
      <c r="F35" s="349">
        <v>74350000</v>
      </c>
      <c r="G35" s="410">
        <f t="shared" si="0"/>
        <v>-18000</v>
      </c>
      <c r="H35" s="270">
        <f t="shared" si="1"/>
        <v>2.4215680998762312E-2</v>
      </c>
      <c r="I35" s="271"/>
      <c r="J35" s="271"/>
      <c r="K35" s="271"/>
      <c r="BA35" s="202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2"/>
      <c r="BS35" s="202"/>
      <c r="BT35" s="202"/>
    </row>
    <row r="36" spans="1:72" s="200" customFormat="1" ht="19.5" customHeight="1">
      <c r="A36" s="208"/>
      <c r="B36" s="208"/>
      <c r="C36" s="204" t="s">
        <v>11</v>
      </c>
      <c r="D36" s="224"/>
      <c r="E36" s="349">
        <f>E37</f>
        <v>1080000</v>
      </c>
      <c r="F36" s="349">
        <f>F37</f>
        <v>1080000</v>
      </c>
      <c r="G36" s="410">
        <f t="shared" si="0"/>
        <v>0</v>
      </c>
      <c r="H36" s="270">
        <f t="shared" si="1"/>
        <v>0</v>
      </c>
      <c r="I36" s="271"/>
      <c r="J36" s="271"/>
      <c r="K36" s="271"/>
      <c r="BA36" s="202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2"/>
      <c r="BS36" s="202"/>
      <c r="BT36" s="202"/>
    </row>
    <row r="37" spans="1:72" s="200" customFormat="1" ht="19.5" customHeight="1">
      <c r="A37" s="208"/>
      <c r="B37" s="208"/>
      <c r="C37" s="203"/>
      <c r="D37" s="224" t="s">
        <v>11</v>
      </c>
      <c r="E37" s="349">
        <v>1080000</v>
      </c>
      <c r="F37" s="349">
        <v>1080000</v>
      </c>
      <c r="G37" s="410">
        <f t="shared" si="0"/>
        <v>0</v>
      </c>
      <c r="H37" s="270">
        <f t="shared" si="1"/>
        <v>0</v>
      </c>
      <c r="I37" s="271"/>
      <c r="J37" s="271"/>
      <c r="K37" s="271"/>
      <c r="BA37" s="202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2"/>
      <c r="BS37" s="202"/>
      <c r="BT37" s="202"/>
    </row>
    <row r="38" spans="1:72" s="200" customFormat="1" ht="19.5" customHeight="1">
      <c r="A38" s="208"/>
      <c r="B38" s="208"/>
      <c r="C38" s="441" t="s">
        <v>258</v>
      </c>
      <c r="D38" s="442"/>
      <c r="E38" s="347">
        <f>SUM(E39:E40)</f>
        <v>97438000</v>
      </c>
      <c r="F38" s="347">
        <f>SUM(F39:F40)</f>
        <v>97438000</v>
      </c>
      <c r="G38" s="410">
        <f t="shared" si="0"/>
        <v>0</v>
      </c>
      <c r="H38" s="270">
        <f t="shared" si="1"/>
        <v>0</v>
      </c>
      <c r="I38" s="271"/>
      <c r="J38" s="271"/>
      <c r="K38" s="271"/>
      <c r="BA38" s="202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2"/>
      <c r="BS38" s="202"/>
      <c r="BT38" s="202"/>
    </row>
    <row r="39" spans="1:72" s="200" customFormat="1" ht="19.5" customHeight="1">
      <c r="A39" s="208"/>
      <c r="B39" s="208"/>
      <c r="C39" s="203"/>
      <c r="D39" s="209" t="s">
        <v>382</v>
      </c>
      <c r="E39" s="349">
        <v>16000000</v>
      </c>
      <c r="F39" s="349">
        <v>16000000</v>
      </c>
      <c r="G39" s="410">
        <f t="shared" si="0"/>
        <v>0</v>
      </c>
      <c r="H39" s="270">
        <f t="shared" si="1"/>
        <v>0</v>
      </c>
      <c r="I39" s="271"/>
      <c r="J39" s="271"/>
      <c r="K39" s="271"/>
      <c r="BA39" s="202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2"/>
      <c r="BS39" s="202"/>
      <c r="BT39" s="202"/>
    </row>
    <row r="40" spans="1:72" s="200" customFormat="1" ht="19.5" customHeight="1">
      <c r="A40" s="208"/>
      <c r="B40" s="208"/>
      <c r="C40" s="203"/>
      <c r="D40" s="209" t="s">
        <v>259</v>
      </c>
      <c r="E40" s="349">
        <v>81438000</v>
      </c>
      <c r="F40" s="349">
        <v>81438000</v>
      </c>
      <c r="G40" s="410">
        <f t="shared" si="0"/>
        <v>0</v>
      </c>
      <c r="H40" s="270">
        <f t="shared" si="1"/>
        <v>0</v>
      </c>
      <c r="I40" s="271"/>
      <c r="J40" s="271"/>
      <c r="K40" s="271"/>
      <c r="BA40" s="202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2"/>
      <c r="BS40" s="202"/>
      <c r="BT40" s="202"/>
    </row>
    <row r="41" spans="1:72" s="200" customFormat="1" ht="19.5" customHeight="1">
      <c r="A41" s="203"/>
      <c r="B41" s="208"/>
      <c r="C41" s="441" t="s">
        <v>260</v>
      </c>
      <c r="D41" s="442"/>
      <c r="E41" s="347">
        <f>SUM(E42:E43)</f>
        <v>45040000</v>
      </c>
      <c r="F41" s="347">
        <f>SUM(F42:F43)</f>
        <v>45040000</v>
      </c>
      <c r="G41" s="410">
        <f t="shared" si="0"/>
        <v>0</v>
      </c>
      <c r="H41" s="270">
        <f t="shared" si="1"/>
        <v>0</v>
      </c>
      <c r="I41" s="271"/>
      <c r="J41" s="271"/>
      <c r="K41" s="271"/>
      <c r="BA41" s="202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2"/>
      <c r="BS41" s="202"/>
      <c r="BT41" s="202"/>
    </row>
    <row r="42" spans="1:72" s="200" customFormat="1" ht="19.5" customHeight="1">
      <c r="A42" s="203"/>
      <c r="B42" s="208"/>
      <c r="C42" s="203"/>
      <c r="D42" s="209" t="s">
        <v>383</v>
      </c>
      <c r="E42" s="349">
        <v>9930000</v>
      </c>
      <c r="F42" s="349">
        <v>10700000</v>
      </c>
      <c r="G42" s="410">
        <f t="shared" si="0"/>
        <v>-770000</v>
      </c>
      <c r="H42" s="270">
        <f t="shared" si="1"/>
        <v>7.7542799597180263</v>
      </c>
      <c r="I42" s="271"/>
      <c r="J42" s="271"/>
      <c r="K42" s="271"/>
      <c r="BA42" s="202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2"/>
      <c r="BS42" s="202"/>
      <c r="BT42" s="202"/>
    </row>
    <row r="43" spans="1:72" s="200" customFormat="1" ht="19.5" customHeight="1">
      <c r="A43" s="203"/>
      <c r="B43" s="208"/>
      <c r="C43" s="203"/>
      <c r="D43" s="209" t="s">
        <v>384</v>
      </c>
      <c r="E43" s="349">
        <v>35110000</v>
      </c>
      <c r="F43" s="349">
        <v>34340000</v>
      </c>
      <c r="G43" s="410">
        <f t="shared" si="0"/>
        <v>770000</v>
      </c>
      <c r="H43" s="270">
        <f t="shared" si="1"/>
        <v>-2.1931073768157221</v>
      </c>
      <c r="I43" s="271"/>
      <c r="J43" s="271"/>
      <c r="K43" s="271"/>
      <c r="BA43" s="202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2"/>
      <c r="BS43" s="202"/>
      <c r="BT43" s="202"/>
    </row>
    <row r="44" spans="1:72" s="200" customFormat="1" ht="19.5" customHeight="1">
      <c r="A44" s="208"/>
      <c r="B44" s="203"/>
      <c r="C44" s="204" t="s">
        <v>261</v>
      </c>
      <c r="D44" s="206"/>
      <c r="E44" s="347">
        <f>SUM(E45:E47)</f>
        <v>153578000</v>
      </c>
      <c r="F44" s="347">
        <f>SUM(F45:F47)</f>
        <v>153578000</v>
      </c>
      <c r="G44" s="410">
        <f t="shared" si="0"/>
        <v>0</v>
      </c>
      <c r="H44" s="270">
        <f t="shared" si="1"/>
        <v>0</v>
      </c>
      <c r="I44" s="271"/>
      <c r="J44" s="271"/>
      <c r="K44" s="271"/>
      <c r="BA44" s="202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2"/>
      <c r="BS44" s="202"/>
      <c r="BT44" s="202"/>
    </row>
    <row r="45" spans="1:72" s="200" customFormat="1" ht="19.5" customHeight="1">
      <c r="A45" s="208"/>
      <c r="B45" s="203"/>
      <c r="C45" s="203"/>
      <c r="D45" s="222" t="s">
        <v>262</v>
      </c>
      <c r="E45" s="349">
        <v>107151000</v>
      </c>
      <c r="F45" s="349">
        <v>107151000</v>
      </c>
      <c r="G45" s="410">
        <f t="shared" si="0"/>
        <v>0</v>
      </c>
      <c r="H45" s="270">
        <f t="shared" si="1"/>
        <v>0</v>
      </c>
      <c r="I45" s="281"/>
      <c r="J45" s="271"/>
      <c r="K45" s="271"/>
      <c r="BA45" s="202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2"/>
      <c r="BS45" s="202"/>
      <c r="BT45" s="202"/>
    </row>
    <row r="46" spans="1:72" s="200" customFormat="1" ht="19.5" customHeight="1">
      <c r="A46" s="208"/>
      <c r="B46" s="203"/>
      <c r="C46" s="203"/>
      <c r="D46" s="210" t="s">
        <v>263</v>
      </c>
      <c r="E46" s="350">
        <v>20000000</v>
      </c>
      <c r="F46" s="350">
        <v>20000000</v>
      </c>
      <c r="G46" s="410">
        <f t="shared" si="0"/>
        <v>0</v>
      </c>
      <c r="H46" s="270">
        <f t="shared" si="1"/>
        <v>0</v>
      </c>
      <c r="I46" s="271"/>
      <c r="J46" s="271"/>
      <c r="K46" s="271"/>
      <c r="BA46" s="202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2"/>
      <c r="BS46" s="202"/>
      <c r="BT46" s="202"/>
    </row>
    <row r="47" spans="1:72" s="200" customFormat="1" ht="19.5" customHeight="1">
      <c r="A47" s="208"/>
      <c r="B47" s="203"/>
      <c r="C47" s="213"/>
      <c r="D47" s="222" t="s">
        <v>264</v>
      </c>
      <c r="E47" s="350">
        <v>26427000</v>
      </c>
      <c r="F47" s="350">
        <v>26427000</v>
      </c>
      <c r="G47" s="410">
        <f t="shared" si="0"/>
        <v>0</v>
      </c>
      <c r="H47" s="270">
        <f t="shared" si="1"/>
        <v>0</v>
      </c>
      <c r="I47" s="271"/>
      <c r="J47" s="271"/>
      <c r="K47" s="271"/>
      <c r="BA47" s="202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2"/>
      <c r="BS47" s="202"/>
      <c r="BT47" s="202"/>
    </row>
    <row r="48" spans="1:72" s="200" customFormat="1" ht="19.5" customHeight="1">
      <c r="A48" s="203"/>
      <c r="B48" s="203"/>
      <c r="C48" s="209" t="s">
        <v>265</v>
      </c>
      <c r="D48" s="209"/>
      <c r="E48" s="349">
        <f>SUM(E49:E49)</f>
        <v>137340000</v>
      </c>
      <c r="F48" s="349">
        <f>SUM(F49:F49)</f>
        <v>134400000</v>
      </c>
      <c r="G48" s="410">
        <f t="shared" si="0"/>
        <v>2940000</v>
      </c>
      <c r="H48" s="270">
        <f t="shared" si="1"/>
        <v>-2.1406727828746175</v>
      </c>
      <c r="I48" s="271"/>
      <c r="J48" s="271"/>
      <c r="K48" s="271"/>
      <c r="BA48" s="202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2"/>
      <c r="BS48" s="202"/>
      <c r="BT48" s="202"/>
    </row>
    <row r="49" spans="1:72" s="200" customFormat="1" ht="19.5" customHeight="1">
      <c r="A49" s="203"/>
      <c r="B49" s="203"/>
      <c r="C49" s="203"/>
      <c r="D49" s="209" t="s">
        <v>265</v>
      </c>
      <c r="E49" s="349">
        <v>137340000</v>
      </c>
      <c r="F49" s="349">
        <v>134400000</v>
      </c>
      <c r="G49" s="410">
        <f t="shared" si="0"/>
        <v>2940000</v>
      </c>
      <c r="H49" s="270">
        <f t="shared" si="1"/>
        <v>-2.1406727828746175</v>
      </c>
      <c r="I49" s="272"/>
      <c r="J49" s="272"/>
      <c r="K49" s="272"/>
      <c r="BA49" s="202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2"/>
      <c r="BS49" s="202"/>
      <c r="BT49" s="202"/>
    </row>
    <row r="50" spans="1:72" s="200" customFormat="1" ht="19.5" customHeight="1">
      <c r="A50" s="203"/>
      <c r="B50" s="203"/>
      <c r="C50" s="209" t="s">
        <v>266</v>
      </c>
      <c r="D50" s="209"/>
      <c r="E50" s="347">
        <f>SUM(E51:E51)</f>
        <v>20874000</v>
      </c>
      <c r="F50" s="347">
        <f>SUM(F51:F51)</f>
        <v>20351100</v>
      </c>
      <c r="G50" s="410">
        <f t="shared" si="0"/>
        <v>522900</v>
      </c>
      <c r="H50" s="270">
        <f t="shared" si="1"/>
        <v>-2.5050301810865192</v>
      </c>
      <c r="I50" s="273"/>
      <c r="J50" s="273"/>
      <c r="K50" s="273"/>
      <c r="BA50" s="202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2"/>
      <c r="BS50" s="202"/>
      <c r="BT50" s="202"/>
    </row>
    <row r="51" spans="1:72" s="200" customFormat="1" ht="19.5" customHeight="1">
      <c r="A51" s="203"/>
      <c r="B51" s="203"/>
      <c r="C51" s="221"/>
      <c r="D51" s="209" t="s">
        <v>267</v>
      </c>
      <c r="E51" s="349">
        <v>20874000</v>
      </c>
      <c r="F51" s="349">
        <v>20351100</v>
      </c>
      <c r="G51" s="410">
        <f t="shared" si="0"/>
        <v>522900</v>
      </c>
      <c r="H51" s="270">
        <f t="shared" si="1"/>
        <v>-2.5050301810865192</v>
      </c>
      <c r="I51" s="272"/>
      <c r="J51" s="272"/>
      <c r="K51" s="272"/>
      <c r="BA51" s="202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2"/>
      <c r="BS51" s="202"/>
      <c r="BT51" s="202"/>
    </row>
    <row r="52" spans="1:72" s="200" customFormat="1" ht="19.5" customHeight="1">
      <c r="A52" s="208"/>
      <c r="B52" s="203"/>
      <c r="C52" s="437" t="s">
        <v>268</v>
      </c>
      <c r="D52" s="438"/>
      <c r="E52" s="349">
        <f>SUM(E53:E61)</f>
        <v>56131000</v>
      </c>
      <c r="F52" s="349">
        <f>SUM(F53:F61)</f>
        <v>56131480</v>
      </c>
      <c r="G52" s="410">
        <f t="shared" si="0"/>
        <v>-480</v>
      </c>
      <c r="H52" s="270">
        <f t="shared" ref="H52:H86" si="3">(F52-E52)/E52*100</f>
        <v>8.551424346617733E-4</v>
      </c>
      <c r="I52" s="271"/>
      <c r="J52" s="271"/>
      <c r="K52" s="271"/>
      <c r="BA52" s="202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2"/>
      <c r="BS52" s="202"/>
      <c r="BT52" s="202"/>
    </row>
    <row r="53" spans="1:72" s="200" customFormat="1" ht="19.5" customHeight="1">
      <c r="A53" s="208"/>
      <c r="B53" s="203"/>
      <c r="C53" s="203"/>
      <c r="D53" s="206" t="s">
        <v>269</v>
      </c>
      <c r="E53" s="349">
        <v>13881000</v>
      </c>
      <c r="F53" s="349">
        <v>13881480</v>
      </c>
      <c r="G53" s="410">
        <f t="shared" si="0"/>
        <v>-480</v>
      </c>
      <c r="H53" s="270">
        <f t="shared" si="3"/>
        <v>3.4579641236222175E-3</v>
      </c>
      <c r="I53" s="271"/>
      <c r="J53" s="271"/>
      <c r="K53" s="271"/>
      <c r="BA53" s="202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2"/>
      <c r="BS53" s="202"/>
      <c r="BT53" s="202"/>
    </row>
    <row r="54" spans="1:72" s="200" customFormat="1" ht="19.5" customHeight="1">
      <c r="A54" s="208"/>
      <c r="B54" s="203"/>
      <c r="C54" s="203"/>
      <c r="D54" s="206" t="s">
        <v>301</v>
      </c>
      <c r="E54" s="349">
        <v>300000</v>
      </c>
      <c r="F54" s="349">
        <v>300000</v>
      </c>
      <c r="G54" s="410">
        <f t="shared" si="0"/>
        <v>0</v>
      </c>
      <c r="H54" s="270">
        <f t="shared" si="3"/>
        <v>0</v>
      </c>
      <c r="I54" s="271"/>
      <c r="J54" s="271"/>
      <c r="K54" s="271"/>
      <c r="BA54" s="202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2"/>
      <c r="BS54" s="202"/>
      <c r="BT54" s="202"/>
    </row>
    <row r="55" spans="1:72" s="200" customFormat="1" ht="19.5" customHeight="1">
      <c r="A55" s="208"/>
      <c r="B55" s="203"/>
      <c r="C55" s="203"/>
      <c r="D55" s="206" t="s">
        <v>353</v>
      </c>
      <c r="E55" s="349">
        <v>13000000</v>
      </c>
      <c r="F55" s="349">
        <v>13000000</v>
      </c>
      <c r="G55" s="410">
        <f t="shared" si="0"/>
        <v>0</v>
      </c>
      <c r="H55" s="270">
        <f t="shared" si="3"/>
        <v>0</v>
      </c>
      <c r="I55" s="271"/>
      <c r="J55" s="271"/>
      <c r="K55" s="271"/>
      <c r="BA55" s="202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2"/>
      <c r="BS55" s="202"/>
      <c r="BT55" s="202"/>
    </row>
    <row r="56" spans="1:72" s="200" customFormat="1" ht="19.5" customHeight="1">
      <c r="A56" s="208"/>
      <c r="B56" s="208"/>
      <c r="C56" s="203"/>
      <c r="D56" s="340" t="s">
        <v>385</v>
      </c>
      <c r="E56" s="349">
        <v>3400000</v>
      </c>
      <c r="F56" s="349">
        <v>3400000</v>
      </c>
      <c r="G56" s="410">
        <f t="shared" si="0"/>
        <v>0</v>
      </c>
      <c r="H56" s="270">
        <f t="shared" si="3"/>
        <v>0</v>
      </c>
      <c r="I56" s="271"/>
      <c r="J56" s="271"/>
      <c r="K56" s="271"/>
      <c r="BA56" s="202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2"/>
      <c r="BS56" s="202"/>
      <c r="BT56" s="202"/>
    </row>
    <row r="57" spans="1:72" s="200" customFormat="1" ht="19.5" customHeight="1">
      <c r="A57" s="208"/>
      <c r="B57" s="208"/>
      <c r="C57" s="203"/>
      <c r="D57" s="340" t="s">
        <v>386</v>
      </c>
      <c r="E57" s="349">
        <v>13563000</v>
      </c>
      <c r="F57" s="349">
        <v>13563000</v>
      </c>
      <c r="G57" s="410">
        <f t="shared" si="0"/>
        <v>0</v>
      </c>
      <c r="H57" s="270">
        <f t="shared" si="3"/>
        <v>0</v>
      </c>
      <c r="I57" s="271"/>
      <c r="J57" s="271"/>
      <c r="K57" s="271"/>
      <c r="BA57" s="202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2"/>
      <c r="BS57" s="202"/>
      <c r="BT57" s="202"/>
    </row>
    <row r="58" spans="1:72" s="200" customFormat="1" ht="19.5" customHeight="1">
      <c r="A58" s="208"/>
      <c r="B58" s="208"/>
      <c r="C58" s="203"/>
      <c r="D58" s="340" t="s">
        <v>387</v>
      </c>
      <c r="E58" s="349">
        <v>0</v>
      </c>
      <c r="F58" s="349">
        <v>0</v>
      </c>
      <c r="G58" s="410">
        <f t="shared" si="0"/>
        <v>0</v>
      </c>
      <c r="H58" s="270" t="e">
        <f t="shared" si="3"/>
        <v>#DIV/0!</v>
      </c>
      <c r="I58" s="271"/>
      <c r="J58" s="271"/>
      <c r="K58" s="271"/>
      <c r="BA58" s="202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2"/>
      <c r="BS58" s="202"/>
      <c r="BT58" s="202"/>
    </row>
    <row r="59" spans="1:72" s="200" customFormat="1" ht="19.5" customHeight="1">
      <c r="A59" s="208"/>
      <c r="B59" s="203"/>
      <c r="C59" s="203"/>
      <c r="D59" s="340" t="s">
        <v>388</v>
      </c>
      <c r="E59" s="349">
        <v>1200000</v>
      </c>
      <c r="F59" s="349">
        <v>1200000</v>
      </c>
      <c r="G59" s="410">
        <f t="shared" si="0"/>
        <v>0</v>
      </c>
      <c r="H59" s="270">
        <f t="shared" si="3"/>
        <v>0</v>
      </c>
      <c r="I59" s="271"/>
      <c r="J59" s="271"/>
      <c r="K59" s="271"/>
      <c r="BA59" s="202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2"/>
      <c r="BS59" s="202"/>
      <c r="BT59" s="202"/>
    </row>
    <row r="60" spans="1:72" s="200" customFormat="1" ht="19.5" customHeight="1">
      <c r="A60" s="208"/>
      <c r="B60" s="203"/>
      <c r="C60" s="203"/>
      <c r="D60" s="389" t="s">
        <v>438</v>
      </c>
      <c r="E60" s="349">
        <v>6745000</v>
      </c>
      <c r="F60" s="349">
        <v>6745000</v>
      </c>
      <c r="G60" s="410">
        <f t="shared" si="0"/>
        <v>0</v>
      </c>
      <c r="H60" s="270">
        <f t="shared" ref="H60:H61" si="4">(F60-E60)/E60*100</f>
        <v>0</v>
      </c>
      <c r="I60" s="271"/>
      <c r="J60" s="271"/>
      <c r="K60" s="271"/>
      <c r="BA60" s="202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2"/>
      <c r="BS60" s="202"/>
      <c r="BT60" s="202"/>
    </row>
    <row r="61" spans="1:72" s="200" customFormat="1" ht="19.5" customHeight="1">
      <c r="A61" s="208"/>
      <c r="B61" s="213"/>
      <c r="C61" s="213"/>
      <c r="D61" s="389" t="s">
        <v>439</v>
      </c>
      <c r="E61" s="349">
        <v>4042000</v>
      </c>
      <c r="F61" s="349">
        <v>4042000</v>
      </c>
      <c r="G61" s="410">
        <f t="shared" si="0"/>
        <v>0</v>
      </c>
      <c r="H61" s="270">
        <f t="shared" si="4"/>
        <v>0</v>
      </c>
      <c r="I61" s="271"/>
      <c r="J61" s="271"/>
      <c r="K61" s="271"/>
      <c r="BA61" s="202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2"/>
      <c r="BS61" s="202"/>
      <c r="BT61" s="202"/>
    </row>
    <row r="62" spans="1:72" s="200" customFormat="1" ht="19.5" customHeight="1">
      <c r="A62" s="204" t="s">
        <v>23</v>
      </c>
      <c r="B62" s="244"/>
      <c r="C62" s="244"/>
      <c r="D62" s="220"/>
      <c r="E62" s="349">
        <f t="shared" ref="E62:F62" si="5">SUM(E63)</f>
        <v>273663000</v>
      </c>
      <c r="F62" s="349">
        <f t="shared" si="5"/>
        <v>263435903</v>
      </c>
      <c r="G62" s="410">
        <f t="shared" si="0"/>
        <v>10227097</v>
      </c>
      <c r="H62" s="270">
        <f t="shared" si="3"/>
        <v>-3.73711353014474</v>
      </c>
      <c r="I62" s="271"/>
      <c r="J62" s="271"/>
      <c r="K62" s="271"/>
      <c r="BA62" s="202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2"/>
      <c r="BS62" s="202"/>
      <c r="BT62" s="202"/>
    </row>
    <row r="63" spans="1:72" s="200" customFormat="1" ht="19.5" customHeight="1">
      <c r="A63" s="203"/>
      <c r="B63" s="209" t="s">
        <v>23</v>
      </c>
      <c r="C63" s="274"/>
      <c r="D63" s="206"/>
      <c r="E63" s="347">
        <f>SUM(E64,E66,E85)</f>
        <v>273663000</v>
      </c>
      <c r="F63" s="347">
        <f>SUM(F64,F66,F85)</f>
        <v>263435903</v>
      </c>
      <c r="G63" s="410">
        <f t="shared" si="0"/>
        <v>10227097</v>
      </c>
      <c r="H63" s="270">
        <f t="shared" si="3"/>
        <v>-3.73711353014474</v>
      </c>
      <c r="I63" s="271"/>
      <c r="J63" s="271"/>
      <c r="K63" s="271"/>
      <c r="BA63" s="202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2"/>
      <c r="BS63" s="202"/>
      <c r="BT63" s="202"/>
    </row>
    <row r="64" spans="1:72" s="200" customFormat="1" ht="19.5" customHeight="1">
      <c r="A64" s="203"/>
      <c r="B64" s="203"/>
      <c r="C64" s="209" t="s">
        <v>345</v>
      </c>
      <c r="D64" s="209"/>
      <c r="E64" s="349">
        <f>E65</f>
        <v>46800000</v>
      </c>
      <c r="F64" s="349">
        <f>F65</f>
        <v>46246742</v>
      </c>
      <c r="G64" s="410">
        <f t="shared" si="0"/>
        <v>553258</v>
      </c>
      <c r="H64" s="270">
        <f t="shared" si="3"/>
        <v>-1.1821752136752137</v>
      </c>
      <c r="I64" s="271"/>
      <c r="J64" s="271"/>
      <c r="K64" s="271"/>
      <c r="BA64" s="202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2"/>
      <c r="BS64" s="202"/>
      <c r="BT64" s="202"/>
    </row>
    <row r="65" spans="1:72" s="200" customFormat="1" ht="19.5" customHeight="1">
      <c r="A65" s="203"/>
      <c r="B65" s="203"/>
      <c r="C65" s="203"/>
      <c r="D65" s="209" t="s">
        <v>271</v>
      </c>
      <c r="E65" s="349">
        <v>46800000</v>
      </c>
      <c r="F65" s="349">
        <v>46246742</v>
      </c>
      <c r="G65" s="410">
        <f t="shared" si="0"/>
        <v>553258</v>
      </c>
      <c r="H65" s="270">
        <f t="shared" si="3"/>
        <v>-1.1821752136752137</v>
      </c>
      <c r="I65" s="281"/>
      <c r="J65" s="271"/>
      <c r="K65" s="271"/>
      <c r="BA65" s="202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2"/>
      <c r="BS65" s="202"/>
      <c r="BT65" s="202"/>
    </row>
    <row r="66" spans="1:72" s="200" customFormat="1" ht="19.5" customHeight="1">
      <c r="A66" s="203"/>
      <c r="B66" s="208"/>
      <c r="C66" s="209" t="s">
        <v>346</v>
      </c>
      <c r="D66" s="206"/>
      <c r="E66" s="347">
        <f>SUM(E67:E84)</f>
        <v>190863000</v>
      </c>
      <c r="F66" s="347">
        <f>SUM(F67:F84)</f>
        <v>182556484</v>
      </c>
      <c r="G66" s="410">
        <f t="shared" si="0"/>
        <v>8306516</v>
      </c>
      <c r="H66" s="270">
        <f t="shared" si="3"/>
        <v>-4.35208290763532</v>
      </c>
      <c r="I66" s="272"/>
      <c r="J66" s="272"/>
      <c r="K66" s="272"/>
      <c r="BA66" s="202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2"/>
      <c r="BS66" s="202"/>
      <c r="BT66" s="202"/>
    </row>
    <row r="67" spans="1:72" s="200" customFormat="1" ht="19.5" customHeight="1">
      <c r="A67" s="208"/>
      <c r="B67" s="208"/>
      <c r="C67" s="203"/>
      <c r="D67" s="210" t="s">
        <v>272</v>
      </c>
      <c r="E67" s="352">
        <v>60930000</v>
      </c>
      <c r="F67" s="349">
        <v>46391626</v>
      </c>
      <c r="G67" s="410">
        <f t="shared" si="0"/>
        <v>14538374</v>
      </c>
      <c r="H67" s="270">
        <f t="shared" si="3"/>
        <v>-23.860781224355819</v>
      </c>
      <c r="I67" s="281"/>
      <c r="J67" s="272"/>
      <c r="K67" s="272"/>
      <c r="BA67" s="202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2"/>
      <c r="BS67" s="202"/>
      <c r="BT67" s="202"/>
    </row>
    <row r="68" spans="1:72" s="200" customFormat="1" ht="19.5" customHeight="1">
      <c r="A68" s="208"/>
      <c r="B68" s="208"/>
      <c r="C68" s="203"/>
      <c r="D68" s="218" t="s">
        <v>273</v>
      </c>
      <c r="E68" s="352">
        <v>2280000</v>
      </c>
      <c r="F68" s="349">
        <v>2140000</v>
      </c>
      <c r="G68" s="410">
        <f t="shared" si="0"/>
        <v>140000</v>
      </c>
      <c r="H68" s="270">
        <f t="shared" si="3"/>
        <v>-6.140350877192982</v>
      </c>
      <c r="I68" s="272"/>
      <c r="J68" s="272"/>
      <c r="K68" s="272"/>
      <c r="BA68" s="202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2"/>
      <c r="BS68" s="202"/>
      <c r="BT68" s="202"/>
    </row>
    <row r="69" spans="1:72" ht="19.5" customHeight="1">
      <c r="A69" s="208"/>
      <c r="B69" s="208"/>
      <c r="C69" s="203"/>
      <c r="D69" s="218" t="s">
        <v>274</v>
      </c>
      <c r="E69" s="352">
        <v>36000000</v>
      </c>
      <c r="F69" s="349">
        <v>38500000</v>
      </c>
      <c r="G69" s="410">
        <f t="shared" si="0"/>
        <v>-2500000</v>
      </c>
      <c r="H69" s="270">
        <f t="shared" si="3"/>
        <v>6.9444444444444446</v>
      </c>
      <c r="I69" s="272"/>
      <c r="J69" s="272"/>
      <c r="K69" s="272"/>
    </row>
    <row r="70" spans="1:72" ht="19.5" customHeight="1">
      <c r="A70" s="208"/>
      <c r="B70" s="208"/>
      <c r="C70" s="203"/>
      <c r="D70" s="218" t="s">
        <v>389</v>
      </c>
      <c r="E70" s="352">
        <v>10000000</v>
      </c>
      <c r="F70" s="349">
        <v>10002435</v>
      </c>
      <c r="G70" s="410">
        <f t="shared" si="0"/>
        <v>-2435</v>
      </c>
      <c r="H70" s="270">
        <f t="shared" si="3"/>
        <v>2.435E-2</v>
      </c>
      <c r="I70" s="272"/>
      <c r="J70" s="272"/>
      <c r="K70" s="272"/>
    </row>
    <row r="71" spans="1:72" ht="19.5" customHeight="1">
      <c r="A71" s="208"/>
      <c r="B71" s="208"/>
      <c r="C71" s="203"/>
      <c r="D71" s="218" t="s">
        <v>440</v>
      </c>
      <c r="E71" s="352">
        <v>34000000</v>
      </c>
      <c r="F71" s="349">
        <v>34020614</v>
      </c>
      <c r="G71" s="410">
        <f t="shared" ref="G71:G131" si="6">E71-F71</f>
        <v>-20614</v>
      </c>
      <c r="H71" s="270">
        <f t="shared" si="3"/>
        <v>6.0629411764705883E-2</v>
      </c>
      <c r="I71" s="272"/>
      <c r="J71" s="272"/>
      <c r="K71" s="272"/>
    </row>
    <row r="72" spans="1:72" ht="19.5" customHeight="1">
      <c r="A72" s="203"/>
      <c r="B72" s="203"/>
      <c r="C72" s="208"/>
      <c r="D72" s="210" t="s">
        <v>441</v>
      </c>
      <c r="E72" s="352">
        <v>1000000</v>
      </c>
      <c r="F72" s="353">
        <v>1000080</v>
      </c>
      <c r="G72" s="410">
        <f t="shared" si="6"/>
        <v>-80</v>
      </c>
      <c r="H72" s="270">
        <f t="shared" si="3"/>
        <v>8.0000000000000002E-3</v>
      </c>
      <c r="I72" s="272"/>
      <c r="J72" s="272"/>
      <c r="K72" s="272"/>
      <c r="BA72" s="200"/>
    </row>
    <row r="73" spans="1:72" ht="19.5" customHeight="1">
      <c r="A73" s="208"/>
      <c r="B73" s="208"/>
      <c r="C73" s="208"/>
      <c r="D73" s="210" t="s">
        <v>442</v>
      </c>
      <c r="E73" s="354">
        <v>13500000</v>
      </c>
      <c r="F73" s="355">
        <v>13500000</v>
      </c>
      <c r="G73" s="410">
        <f t="shared" si="6"/>
        <v>0</v>
      </c>
      <c r="H73" s="270">
        <f t="shared" si="3"/>
        <v>0</v>
      </c>
      <c r="I73" s="272"/>
      <c r="J73" s="272"/>
      <c r="K73" s="272"/>
      <c r="BA73" s="200"/>
    </row>
    <row r="74" spans="1:72" ht="19.5" customHeight="1">
      <c r="A74" s="208"/>
      <c r="B74" s="208"/>
      <c r="C74" s="203"/>
      <c r="D74" s="218" t="s">
        <v>443</v>
      </c>
      <c r="E74" s="352">
        <v>3000000</v>
      </c>
      <c r="F74" s="349">
        <v>3000000</v>
      </c>
      <c r="G74" s="410">
        <f t="shared" si="6"/>
        <v>0</v>
      </c>
      <c r="H74" s="270">
        <f t="shared" si="3"/>
        <v>0</v>
      </c>
      <c r="I74" s="272"/>
      <c r="J74" s="272"/>
      <c r="K74" s="272"/>
    </row>
    <row r="75" spans="1:72" ht="19.5" customHeight="1">
      <c r="A75" s="208"/>
      <c r="B75" s="208"/>
      <c r="C75" s="203"/>
      <c r="D75" s="218" t="s">
        <v>444</v>
      </c>
      <c r="E75" s="352">
        <v>10500000</v>
      </c>
      <c r="F75" s="349">
        <v>10503859</v>
      </c>
      <c r="G75" s="410">
        <f t="shared" si="6"/>
        <v>-3859</v>
      </c>
      <c r="H75" s="270">
        <f t="shared" si="3"/>
        <v>3.6752380952380953E-2</v>
      </c>
      <c r="I75" s="272"/>
      <c r="J75" s="272"/>
      <c r="K75" s="272"/>
    </row>
    <row r="76" spans="1:72" ht="19.5" customHeight="1">
      <c r="A76" s="208"/>
      <c r="B76" s="208"/>
      <c r="C76" s="203"/>
      <c r="D76" s="218" t="s">
        <v>445</v>
      </c>
      <c r="E76" s="352">
        <v>4800000</v>
      </c>
      <c r="F76" s="349">
        <v>4800546</v>
      </c>
      <c r="G76" s="410">
        <f t="shared" si="6"/>
        <v>-546</v>
      </c>
      <c r="H76" s="270">
        <f t="shared" si="3"/>
        <v>1.1375E-2</v>
      </c>
      <c r="I76" s="272"/>
      <c r="J76" s="272"/>
      <c r="K76" s="272"/>
    </row>
    <row r="77" spans="1:72" ht="19.5" customHeight="1">
      <c r="A77" s="208"/>
      <c r="B77" s="208"/>
      <c r="C77" s="203"/>
      <c r="D77" s="218" t="s">
        <v>446</v>
      </c>
      <c r="E77" s="352">
        <v>300000</v>
      </c>
      <c r="F77" s="349">
        <v>300054</v>
      </c>
      <c r="G77" s="410">
        <f t="shared" si="6"/>
        <v>-54</v>
      </c>
      <c r="H77" s="270">
        <f t="shared" si="3"/>
        <v>1.8000000000000002E-2</v>
      </c>
      <c r="I77" s="272"/>
      <c r="J77" s="272"/>
      <c r="K77" s="272"/>
    </row>
    <row r="78" spans="1:72" ht="19.5" customHeight="1">
      <c r="A78" s="208"/>
      <c r="B78" s="208"/>
      <c r="C78" s="203"/>
      <c r="D78" s="218" t="s">
        <v>447</v>
      </c>
      <c r="E78" s="352">
        <v>2100000</v>
      </c>
      <c r="F78" s="349">
        <v>2100000</v>
      </c>
      <c r="G78" s="410">
        <f t="shared" si="6"/>
        <v>0</v>
      </c>
      <c r="H78" s="270">
        <f t="shared" si="3"/>
        <v>0</v>
      </c>
      <c r="I78" s="272"/>
      <c r="J78" s="272"/>
      <c r="K78" s="272"/>
    </row>
    <row r="79" spans="1:72" ht="19.5" customHeight="1">
      <c r="A79" s="208"/>
      <c r="B79" s="208"/>
      <c r="C79" s="203"/>
      <c r="D79" s="218" t="s">
        <v>448</v>
      </c>
      <c r="E79" s="352">
        <v>3143000</v>
      </c>
      <c r="F79" s="349">
        <v>6287176</v>
      </c>
      <c r="G79" s="410">
        <f t="shared" si="6"/>
        <v>-3144176</v>
      </c>
      <c r="H79" s="270">
        <f t="shared" si="3"/>
        <v>100.03741648106906</v>
      </c>
      <c r="I79" s="272" t="s">
        <v>560</v>
      </c>
      <c r="J79" s="272"/>
      <c r="K79" s="272"/>
    </row>
    <row r="80" spans="1:72" ht="19.5" customHeight="1">
      <c r="A80" s="208"/>
      <c r="B80" s="208"/>
      <c r="C80" s="203"/>
      <c r="D80" s="218" t="s">
        <v>449</v>
      </c>
      <c r="E80" s="352">
        <v>750000</v>
      </c>
      <c r="F80" s="349">
        <v>750094</v>
      </c>
      <c r="G80" s="410">
        <f t="shared" si="6"/>
        <v>-94</v>
      </c>
      <c r="H80" s="270">
        <f t="shared" si="3"/>
        <v>1.2533333333333334E-2</v>
      </c>
      <c r="I80" s="272"/>
      <c r="J80" s="272"/>
      <c r="K80" s="272"/>
    </row>
    <row r="81" spans="1:72" ht="19.5" customHeight="1">
      <c r="A81" s="208"/>
      <c r="B81" s="208"/>
      <c r="C81" s="203"/>
      <c r="D81" s="222" t="s">
        <v>450</v>
      </c>
      <c r="E81" s="352">
        <v>2250000</v>
      </c>
      <c r="F81" s="349">
        <v>2250000</v>
      </c>
      <c r="G81" s="410">
        <f t="shared" si="6"/>
        <v>0</v>
      </c>
      <c r="H81" s="270">
        <f t="shared" ref="H81:H82" si="7">(F81-E81)/E81*100</f>
        <v>0</v>
      </c>
      <c r="I81" s="272"/>
      <c r="J81" s="272"/>
      <c r="K81" s="272"/>
    </row>
    <row r="82" spans="1:72" ht="19.5" customHeight="1">
      <c r="A82" s="208"/>
      <c r="B82" s="208"/>
      <c r="C82" s="203"/>
      <c r="D82" s="222" t="s">
        <v>451</v>
      </c>
      <c r="E82" s="352">
        <v>2610000</v>
      </c>
      <c r="F82" s="349">
        <v>2610000</v>
      </c>
      <c r="G82" s="410">
        <f t="shared" si="6"/>
        <v>0</v>
      </c>
      <c r="H82" s="270">
        <f t="shared" si="7"/>
        <v>0</v>
      </c>
      <c r="I82" s="272"/>
      <c r="J82" s="272"/>
      <c r="K82" s="272"/>
    </row>
    <row r="83" spans="1:72" ht="19.5" customHeight="1">
      <c r="A83" s="208"/>
      <c r="B83" s="208"/>
      <c r="C83" s="203"/>
      <c r="D83" s="222" t="s">
        <v>452</v>
      </c>
      <c r="E83" s="352">
        <v>3700000</v>
      </c>
      <c r="F83" s="349">
        <v>3700000</v>
      </c>
      <c r="G83" s="410">
        <f t="shared" si="6"/>
        <v>0</v>
      </c>
      <c r="H83" s="270">
        <f t="shared" ref="H83:H85" si="8">(F83-E83)/E83*100</f>
        <v>0</v>
      </c>
      <c r="I83" s="272"/>
      <c r="J83" s="272"/>
      <c r="K83" s="272"/>
    </row>
    <row r="84" spans="1:72" ht="19.5" customHeight="1">
      <c r="A84" s="208"/>
      <c r="B84" s="208"/>
      <c r="C84" s="203"/>
      <c r="D84" s="222" t="s">
        <v>511</v>
      </c>
      <c r="E84" s="352">
        <v>0</v>
      </c>
      <c r="F84" s="349">
        <v>700000</v>
      </c>
      <c r="G84" s="410">
        <f t="shared" si="6"/>
        <v>-700000</v>
      </c>
      <c r="H84" s="270" t="e">
        <f t="shared" ref="H84" si="9">(F84-E84)/E84*100</f>
        <v>#DIV/0!</v>
      </c>
      <c r="I84" s="272"/>
      <c r="J84" s="272"/>
      <c r="K84" s="272"/>
    </row>
    <row r="85" spans="1:72" s="200" customFormat="1" ht="19.5" customHeight="1">
      <c r="A85" s="203"/>
      <c r="B85" s="203"/>
      <c r="C85" s="209" t="s">
        <v>347</v>
      </c>
      <c r="D85" s="209"/>
      <c r="E85" s="356">
        <f>SUM(E86)</f>
        <v>36000000</v>
      </c>
      <c r="F85" s="356">
        <f>SUM(F86)</f>
        <v>34632677</v>
      </c>
      <c r="G85" s="410">
        <f t="shared" si="6"/>
        <v>1367323</v>
      </c>
      <c r="H85" s="270">
        <f t="shared" si="8"/>
        <v>-3.7981194444444442</v>
      </c>
      <c r="I85" s="271"/>
      <c r="J85" s="271"/>
      <c r="K85" s="271"/>
      <c r="BA85" s="202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2"/>
      <c r="BS85" s="202"/>
      <c r="BT85" s="202"/>
    </row>
    <row r="86" spans="1:72" s="200" customFormat="1" ht="19.5" customHeight="1">
      <c r="A86" s="203"/>
      <c r="B86" s="203"/>
      <c r="C86" s="203"/>
      <c r="D86" s="210" t="s">
        <v>275</v>
      </c>
      <c r="E86" s="349">
        <v>36000000</v>
      </c>
      <c r="F86" s="349">
        <v>34632677</v>
      </c>
      <c r="G86" s="410">
        <f t="shared" si="6"/>
        <v>1367323</v>
      </c>
      <c r="H86" s="270">
        <f t="shared" si="3"/>
        <v>-3.7981194444444442</v>
      </c>
      <c r="I86" s="271"/>
      <c r="J86" s="271"/>
      <c r="K86" s="271"/>
      <c r="BA86" s="202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2"/>
      <c r="BS86" s="202"/>
      <c r="BT86" s="202"/>
    </row>
    <row r="87" spans="1:72" s="200" customFormat="1" ht="19.5" customHeight="1">
      <c r="A87" s="204" t="s">
        <v>21</v>
      </c>
      <c r="B87" s="244"/>
      <c r="C87" s="244"/>
      <c r="D87" s="220"/>
      <c r="E87" s="349">
        <f t="shared" ref="E87:F89" si="10">SUM(E88)</f>
        <v>33000000</v>
      </c>
      <c r="F87" s="351">
        <f t="shared" si="10"/>
        <v>33000000</v>
      </c>
      <c r="G87" s="410">
        <f t="shared" si="6"/>
        <v>0</v>
      </c>
      <c r="H87" s="270">
        <f>(F87-E87)/E87*100</f>
        <v>0</v>
      </c>
      <c r="I87" s="271"/>
      <c r="J87" s="271"/>
      <c r="K87" s="271"/>
      <c r="BA87" s="202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2"/>
      <c r="BS87" s="202"/>
      <c r="BT87" s="202"/>
    </row>
    <row r="88" spans="1:72" s="200" customFormat="1" ht="19.5" customHeight="1">
      <c r="A88" s="208"/>
      <c r="B88" s="204" t="s">
        <v>21</v>
      </c>
      <c r="C88" s="244"/>
      <c r="D88" s="220"/>
      <c r="E88" s="349">
        <f t="shared" si="10"/>
        <v>33000000</v>
      </c>
      <c r="F88" s="349">
        <f t="shared" si="10"/>
        <v>33000000</v>
      </c>
      <c r="G88" s="410">
        <f t="shared" si="6"/>
        <v>0</v>
      </c>
      <c r="H88" s="270">
        <f>(F88-E88)/E88*100</f>
        <v>0</v>
      </c>
      <c r="I88" s="271"/>
      <c r="J88" s="271"/>
      <c r="K88" s="271"/>
      <c r="BA88" s="202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2"/>
      <c r="BS88" s="202"/>
      <c r="BT88" s="202"/>
    </row>
    <row r="89" spans="1:72" s="200" customFormat="1" ht="19.5" customHeight="1">
      <c r="A89" s="208"/>
      <c r="B89" s="203"/>
      <c r="C89" s="204" t="s">
        <v>270</v>
      </c>
      <c r="D89" s="220"/>
      <c r="E89" s="349">
        <f t="shared" si="10"/>
        <v>33000000</v>
      </c>
      <c r="F89" s="349">
        <f t="shared" si="10"/>
        <v>33000000</v>
      </c>
      <c r="G89" s="410">
        <f t="shared" si="6"/>
        <v>0</v>
      </c>
      <c r="H89" s="270">
        <f>(F89-E89)/E89*100</f>
        <v>0</v>
      </c>
      <c r="I89" s="271"/>
      <c r="J89" s="271"/>
      <c r="K89" s="271"/>
      <c r="BA89" s="202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2"/>
      <c r="BS89" s="202"/>
      <c r="BT89" s="202"/>
    </row>
    <row r="90" spans="1:72" s="200" customFormat="1" ht="19.5" customHeight="1">
      <c r="A90" s="208"/>
      <c r="B90" s="203"/>
      <c r="C90" s="208"/>
      <c r="D90" s="209" t="s">
        <v>270</v>
      </c>
      <c r="E90" s="349">
        <v>33000000</v>
      </c>
      <c r="F90" s="349">
        <v>33000000</v>
      </c>
      <c r="G90" s="410">
        <f t="shared" si="6"/>
        <v>0</v>
      </c>
      <c r="H90" s="270">
        <f>(F90-E90)/E90*100</f>
        <v>0</v>
      </c>
      <c r="I90" s="271"/>
      <c r="J90" s="271"/>
      <c r="K90" s="271"/>
      <c r="BA90" s="202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2"/>
      <c r="BS90" s="202"/>
      <c r="BT90" s="202"/>
    </row>
    <row r="91" spans="1:72" ht="19.5" customHeight="1">
      <c r="A91" s="204" t="s">
        <v>13</v>
      </c>
      <c r="B91" s="244"/>
      <c r="C91" s="244"/>
      <c r="D91" s="206"/>
      <c r="E91" s="347">
        <f>SUM(E92,E109,,E112)</f>
        <v>241121000</v>
      </c>
      <c r="F91" s="347">
        <f>SUM(F92,F109,,F112)</f>
        <v>241121465</v>
      </c>
      <c r="G91" s="410">
        <f t="shared" si="6"/>
        <v>-465</v>
      </c>
      <c r="H91" s="270">
        <f t="shared" ref="H91:H115" si="11">(F91-E91)/E91*100</f>
        <v>1.9284923337245616E-4</v>
      </c>
      <c r="I91" s="271"/>
      <c r="J91" s="271"/>
      <c r="K91" s="271"/>
      <c r="BA91" s="200"/>
    </row>
    <row r="92" spans="1:72" ht="19.5" customHeight="1">
      <c r="A92" s="203"/>
      <c r="B92" s="209" t="s">
        <v>287</v>
      </c>
      <c r="C92" s="274"/>
      <c r="D92" s="206"/>
      <c r="E92" s="347">
        <f>SUM(E93,E95,E97,E100,E102,E105)</f>
        <v>129993000</v>
      </c>
      <c r="F92" s="347">
        <f>SUM(F93,F95,F97,F100,F102,F105)</f>
        <v>129993623</v>
      </c>
      <c r="G92" s="410">
        <f t="shared" si="6"/>
        <v>-623</v>
      </c>
      <c r="H92" s="270">
        <f t="shared" si="11"/>
        <v>4.7925657535405748E-4</v>
      </c>
      <c r="I92" s="271"/>
      <c r="J92" s="271"/>
      <c r="K92" s="271"/>
      <c r="BA92" s="200"/>
    </row>
    <row r="93" spans="1:72" ht="19.5" customHeight="1">
      <c r="A93" s="203"/>
      <c r="B93" s="203"/>
      <c r="C93" s="209" t="s">
        <v>288</v>
      </c>
      <c r="D93" s="210"/>
      <c r="E93" s="356">
        <f>E94</f>
        <v>10254000</v>
      </c>
      <c r="F93" s="356">
        <f>F94</f>
        <v>10254080</v>
      </c>
      <c r="G93" s="410">
        <f t="shared" si="6"/>
        <v>-80</v>
      </c>
      <c r="H93" s="270">
        <f t="shared" si="11"/>
        <v>7.8018334308562517E-4</v>
      </c>
      <c r="I93" s="271"/>
      <c r="J93" s="271"/>
      <c r="K93" s="271"/>
      <c r="BA93" s="200"/>
    </row>
    <row r="94" spans="1:72" ht="19.5" customHeight="1">
      <c r="A94" s="203"/>
      <c r="B94" s="203"/>
      <c r="C94" s="203"/>
      <c r="D94" s="209" t="s">
        <v>288</v>
      </c>
      <c r="E94" s="349">
        <v>10254000</v>
      </c>
      <c r="F94" s="349">
        <v>10254080</v>
      </c>
      <c r="G94" s="410">
        <f t="shared" si="6"/>
        <v>-80</v>
      </c>
      <c r="H94" s="270">
        <f t="shared" si="11"/>
        <v>7.8018334308562517E-4</v>
      </c>
      <c r="I94" s="271"/>
      <c r="J94" s="271"/>
      <c r="K94" s="271"/>
      <c r="BA94" s="200"/>
    </row>
    <row r="95" spans="1:72" ht="19.5" customHeight="1">
      <c r="A95" s="203"/>
      <c r="B95" s="203"/>
      <c r="C95" s="209" t="s">
        <v>289</v>
      </c>
      <c r="D95" s="210"/>
      <c r="E95" s="356">
        <f>SUM(E96:E96)</f>
        <v>3505000</v>
      </c>
      <c r="F95" s="356">
        <f>SUM(F96:F96)</f>
        <v>3505150</v>
      </c>
      <c r="G95" s="410">
        <f t="shared" si="6"/>
        <v>-150</v>
      </c>
      <c r="H95" s="270">
        <f t="shared" si="11"/>
        <v>4.2796005706134095E-3</v>
      </c>
      <c r="I95" s="271"/>
      <c r="J95" s="271"/>
      <c r="K95" s="271"/>
      <c r="BA95" s="200"/>
    </row>
    <row r="96" spans="1:72" ht="19.5" customHeight="1">
      <c r="A96" s="203"/>
      <c r="B96" s="203"/>
      <c r="C96" s="203"/>
      <c r="D96" s="210" t="s">
        <v>415</v>
      </c>
      <c r="E96" s="347">
        <v>3505000</v>
      </c>
      <c r="F96" s="347">
        <v>3505150</v>
      </c>
      <c r="G96" s="410">
        <f t="shared" si="6"/>
        <v>-150</v>
      </c>
      <c r="H96" s="346">
        <f t="shared" ref="H96" si="12">(F96-E96)/E96*100</f>
        <v>4.2796005706134095E-3</v>
      </c>
      <c r="I96" s="271"/>
      <c r="J96" s="271"/>
      <c r="K96" s="271"/>
      <c r="BA96" s="200"/>
    </row>
    <row r="97" spans="1:72" ht="19.5" customHeight="1">
      <c r="A97" s="203"/>
      <c r="B97" s="203"/>
      <c r="C97" s="209" t="s">
        <v>290</v>
      </c>
      <c r="D97" s="210"/>
      <c r="E97" s="356">
        <f>SUM(E98:E99)</f>
        <v>62497000</v>
      </c>
      <c r="F97" s="356">
        <f>SUM(F98:F99)</f>
        <v>62496850</v>
      </c>
      <c r="G97" s="410">
        <f t="shared" si="6"/>
        <v>150</v>
      </c>
      <c r="H97" s="270">
        <f t="shared" si="11"/>
        <v>-2.4001152055298653E-4</v>
      </c>
      <c r="I97" s="271"/>
      <c r="J97" s="271"/>
      <c r="K97" s="271"/>
      <c r="BA97" s="200"/>
    </row>
    <row r="98" spans="1:72" ht="19.5" customHeight="1">
      <c r="A98" s="203"/>
      <c r="B98" s="203"/>
      <c r="C98" s="203"/>
      <c r="D98" s="249" t="s">
        <v>290</v>
      </c>
      <c r="E98" s="349">
        <v>52118000</v>
      </c>
      <c r="F98" s="349">
        <v>52118133</v>
      </c>
      <c r="G98" s="410">
        <f t="shared" si="6"/>
        <v>-133</v>
      </c>
      <c r="H98" s="270">
        <f t="shared" si="11"/>
        <v>2.5519014543919565E-4</v>
      </c>
      <c r="I98" s="271"/>
      <c r="J98" s="271"/>
      <c r="K98" s="271"/>
    </row>
    <row r="99" spans="1:72" ht="19.5" customHeight="1">
      <c r="A99" s="203"/>
      <c r="B99" s="203"/>
      <c r="C99" s="203"/>
      <c r="D99" s="210" t="s">
        <v>291</v>
      </c>
      <c r="E99" s="349">
        <v>10379000</v>
      </c>
      <c r="F99" s="349">
        <v>10378717</v>
      </c>
      <c r="G99" s="410">
        <f t="shared" si="6"/>
        <v>283</v>
      </c>
      <c r="H99" s="270">
        <f t="shared" si="11"/>
        <v>-2.7266596011176411E-3</v>
      </c>
      <c r="I99" s="271"/>
      <c r="J99" s="271"/>
      <c r="K99" s="271"/>
    </row>
    <row r="100" spans="1:72" ht="19.5" customHeight="1">
      <c r="A100" s="203"/>
      <c r="B100" s="203"/>
      <c r="C100" s="209" t="s">
        <v>292</v>
      </c>
      <c r="D100" s="210"/>
      <c r="E100" s="356">
        <f>E101</f>
        <v>6906000</v>
      </c>
      <c r="F100" s="356">
        <f>F101</f>
        <v>6905985</v>
      </c>
      <c r="G100" s="410">
        <f t="shared" si="6"/>
        <v>15</v>
      </c>
      <c r="H100" s="270">
        <f t="shared" si="11"/>
        <v>-2.1720243266724586E-4</v>
      </c>
      <c r="I100" s="271"/>
      <c r="J100" s="271"/>
      <c r="K100" s="271"/>
    </row>
    <row r="101" spans="1:72" ht="19.5" customHeight="1">
      <c r="A101" s="203"/>
      <c r="B101" s="203"/>
      <c r="C101" s="203"/>
      <c r="D101" s="209" t="s">
        <v>292</v>
      </c>
      <c r="E101" s="349">
        <v>6906000</v>
      </c>
      <c r="F101" s="349">
        <v>6905985</v>
      </c>
      <c r="G101" s="410">
        <f t="shared" si="6"/>
        <v>15</v>
      </c>
      <c r="H101" s="270">
        <f t="shared" si="11"/>
        <v>-2.1720243266724586E-4</v>
      </c>
      <c r="I101" s="271"/>
      <c r="J101" s="271"/>
      <c r="K101" s="271"/>
    </row>
    <row r="102" spans="1:72" s="200" customFormat="1" ht="19.5" customHeight="1">
      <c r="A102" s="203"/>
      <c r="B102" s="203"/>
      <c r="C102" s="209" t="s">
        <v>293</v>
      </c>
      <c r="D102" s="210"/>
      <c r="E102" s="356">
        <f>SUM(E103:E104)</f>
        <v>34350000</v>
      </c>
      <c r="F102" s="356">
        <f>SUM(F103:F104)</f>
        <v>34350110</v>
      </c>
      <c r="G102" s="410">
        <f t="shared" si="6"/>
        <v>-110</v>
      </c>
      <c r="H102" s="270">
        <f t="shared" si="11"/>
        <v>3.2023289665211063E-4</v>
      </c>
      <c r="I102" s="271"/>
      <c r="J102" s="271"/>
      <c r="K102" s="271"/>
      <c r="BA102" s="202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2"/>
      <c r="BS102" s="202"/>
      <c r="BT102" s="202"/>
    </row>
    <row r="103" spans="1:72" s="200" customFormat="1" ht="19.5" customHeight="1">
      <c r="A103" s="203"/>
      <c r="B103" s="203"/>
      <c r="C103" s="203"/>
      <c r="D103" s="209" t="s">
        <v>294</v>
      </c>
      <c r="E103" s="349">
        <v>33200000</v>
      </c>
      <c r="F103" s="349">
        <v>33200110</v>
      </c>
      <c r="G103" s="410">
        <f t="shared" si="6"/>
        <v>-110</v>
      </c>
      <c r="H103" s="270">
        <f t="shared" si="11"/>
        <v>3.3132530120481927E-4</v>
      </c>
      <c r="I103" s="271"/>
      <c r="J103" s="271"/>
      <c r="K103" s="271"/>
      <c r="BA103" s="202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2"/>
      <c r="BS103" s="202"/>
      <c r="BT103" s="202"/>
    </row>
    <row r="104" spans="1:72" s="279" customFormat="1" ht="19.5" customHeight="1">
      <c r="A104" s="211"/>
      <c r="B104" s="211"/>
      <c r="C104" s="211"/>
      <c r="D104" s="212" t="s">
        <v>354</v>
      </c>
      <c r="E104" s="348">
        <v>1150000</v>
      </c>
      <c r="F104" s="348">
        <v>1150000</v>
      </c>
      <c r="G104" s="410">
        <f t="shared" si="6"/>
        <v>0</v>
      </c>
      <c r="H104" s="270">
        <f t="shared" si="11"/>
        <v>0</v>
      </c>
      <c r="I104" s="276"/>
      <c r="J104" s="281"/>
      <c r="K104" s="276"/>
      <c r="L104" s="278"/>
      <c r="M104" s="278"/>
      <c r="N104" s="278"/>
      <c r="O104" s="278"/>
      <c r="P104" s="278"/>
      <c r="Q104" s="278"/>
      <c r="R104" s="278"/>
      <c r="BA104" s="280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80"/>
      <c r="BS104" s="280"/>
      <c r="BT104" s="280"/>
    </row>
    <row r="105" spans="1:72" s="200" customFormat="1" ht="19.5" customHeight="1">
      <c r="A105" s="203"/>
      <c r="B105" s="203"/>
      <c r="C105" s="209" t="s">
        <v>391</v>
      </c>
      <c r="D105" s="213"/>
      <c r="E105" s="357">
        <f>SUM(E106:E108)</f>
        <v>12481000</v>
      </c>
      <c r="F105" s="357">
        <f>SUM(F106:F108)</f>
        <v>12481448</v>
      </c>
      <c r="G105" s="410">
        <f t="shared" si="6"/>
        <v>-448</v>
      </c>
      <c r="H105" s="270">
        <f t="shared" si="11"/>
        <v>3.5894559730790801E-3</v>
      </c>
      <c r="I105" s="276"/>
      <c r="J105" s="276"/>
      <c r="K105" s="276"/>
      <c r="L105" s="278"/>
      <c r="M105" s="278"/>
      <c r="N105" s="278"/>
      <c r="O105" s="278"/>
      <c r="P105" s="278"/>
      <c r="Q105" s="278"/>
      <c r="R105" s="278"/>
      <c r="BA105" s="202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2"/>
      <c r="BS105" s="202"/>
      <c r="BT105" s="202"/>
    </row>
    <row r="106" spans="1:72" s="200" customFormat="1" ht="19.5" customHeight="1">
      <c r="A106" s="203"/>
      <c r="B106" s="203"/>
      <c r="C106" s="203"/>
      <c r="D106" s="210" t="s">
        <v>295</v>
      </c>
      <c r="E106" s="349">
        <v>4260000</v>
      </c>
      <c r="F106" s="349">
        <v>4260346</v>
      </c>
      <c r="G106" s="410">
        <f t="shared" si="6"/>
        <v>-346</v>
      </c>
      <c r="H106" s="270">
        <f t="shared" si="11"/>
        <v>8.1220657276995303E-3</v>
      </c>
      <c r="I106" s="276"/>
      <c r="J106" s="276"/>
      <c r="K106" s="276"/>
      <c r="L106" s="278"/>
      <c r="M106" s="278"/>
      <c r="N106" s="278"/>
      <c r="O106" s="278"/>
      <c r="P106" s="278"/>
      <c r="Q106" s="278"/>
      <c r="R106" s="278"/>
      <c r="BA106" s="202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2"/>
      <c r="BS106" s="202"/>
      <c r="BT106" s="202"/>
    </row>
    <row r="107" spans="1:72" s="200" customFormat="1" ht="19.5" customHeight="1">
      <c r="A107" s="203"/>
      <c r="B107" s="208"/>
      <c r="C107" s="203"/>
      <c r="D107" s="210" t="s">
        <v>453</v>
      </c>
      <c r="E107" s="349">
        <v>2900000</v>
      </c>
      <c r="F107" s="349">
        <v>2900000</v>
      </c>
      <c r="G107" s="410">
        <f t="shared" si="6"/>
        <v>0</v>
      </c>
      <c r="H107" s="270">
        <f t="shared" si="11"/>
        <v>0</v>
      </c>
      <c r="I107" s="276"/>
      <c r="J107" s="276"/>
      <c r="K107" s="276"/>
      <c r="L107" s="278"/>
      <c r="M107" s="278"/>
      <c r="N107" s="278"/>
      <c r="O107" s="278"/>
      <c r="P107" s="278"/>
      <c r="Q107" s="278"/>
      <c r="R107" s="278"/>
      <c r="BA107" s="202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2"/>
      <c r="BS107" s="202"/>
      <c r="BT107" s="202"/>
    </row>
    <row r="108" spans="1:72" s="200" customFormat="1" ht="19.5" customHeight="1">
      <c r="A108" s="203"/>
      <c r="B108" s="208"/>
      <c r="C108" s="203"/>
      <c r="D108" s="210" t="s">
        <v>392</v>
      </c>
      <c r="E108" s="349">
        <v>5321000</v>
      </c>
      <c r="F108" s="349">
        <v>5321102</v>
      </c>
      <c r="G108" s="410">
        <f t="shared" si="6"/>
        <v>-102</v>
      </c>
      <c r="H108" s="270">
        <f t="shared" si="11"/>
        <v>1.9169329073482429E-3</v>
      </c>
      <c r="I108" s="435"/>
      <c r="J108" s="436"/>
      <c r="K108" s="276"/>
      <c r="L108" s="278"/>
      <c r="M108" s="278"/>
      <c r="N108" s="278"/>
      <c r="O108" s="278"/>
      <c r="P108" s="278"/>
      <c r="Q108" s="278"/>
      <c r="R108" s="278"/>
      <c r="BA108" s="202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2"/>
      <c r="BS108" s="202"/>
      <c r="BT108" s="202"/>
    </row>
    <row r="109" spans="1:72" s="200" customFormat="1" ht="19.5" customHeight="1">
      <c r="A109" s="203"/>
      <c r="B109" s="204" t="s">
        <v>296</v>
      </c>
      <c r="C109" s="206"/>
      <c r="D109" s="210"/>
      <c r="E109" s="356">
        <f>SUM(E110)</f>
        <v>80149000</v>
      </c>
      <c r="F109" s="356">
        <f>SUM(F110)</f>
        <v>80148691</v>
      </c>
      <c r="G109" s="410">
        <f t="shared" si="6"/>
        <v>309</v>
      </c>
      <c r="H109" s="270">
        <f t="shared" si="11"/>
        <v>-3.8553194674917964E-4</v>
      </c>
      <c r="I109" s="271"/>
      <c r="J109" s="271"/>
      <c r="K109" s="271"/>
      <c r="BA109" s="202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2"/>
      <c r="BS109" s="202"/>
      <c r="BT109" s="202"/>
    </row>
    <row r="110" spans="1:72" s="200" customFormat="1" ht="19.5" customHeight="1">
      <c r="A110" s="203"/>
      <c r="B110" s="203"/>
      <c r="C110" s="209" t="s">
        <v>297</v>
      </c>
      <c r="D110" s="210"/>
      <c r="E110" s="356">
        <f>SUM(E111)</f>
        <v>80149000</v>
      </c>
      <c r="F110" s="356">
        <f>SUM(F111)</f>
        <v>80148691</v>
      </c>
      <c r="G110" s="410">
        <f t="shared" si="6"/>
        <v>309</v>
      </c>
      <c r="H110" s="270">
        <f t="shared" si="11"/>
        <v>-3.8553194674917964E-4</v>
      </c>
      <c r="I110" s="271"/>
      <c r="J110" s="271"/>
      <c r="K110" s="271"/>
      <c r="BA110" s="202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2"/>
      <c r="BS110" s="202"/>
      <c r="BT110" s="202"/>
    </row>
    <row r="111" spans="1:72" s="200" customFormat="1" ht="19.5" customHeight="1">
      <c r="A111" s="203"/>
      <c r="B111" s="203"/>
      <c r="C111" s="203"/>
      <c r="D111" s="209" t="s">
        <v>297</v>
      </c>
      <c r="E111" s="349">
        <v>80149000</v>
      </c>
      <c r="F111" s="349">
        <v>80148691</v>
      </c>
      <c r="G111" s="410">
        <f t="shared" si="6"/>
        <v>309</v>
      </c>
      <c r="H111" s="270">
        <f t="shared" si="11"/>
        <v>-3.8553194674917964E-4</v>
      </c>
      <c r="I111" s="271"/>
      <c r="J111" s="271"/>
      <c r="K111" s="271"/>
      <c r="BA111" s="202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2"/>
      <c r="BS111" s="202"/>
      <c r="BT111" s="202"/>
    </row>
    <row r="112" spans="1:72" s="200" customFormat="1" ht="19.5" customHeight="1">
      <c r="A112" s="203"/>
      <c r="B112" s="204" t="s">
        <v>298</v>
      </c>
      <c r="C112" s="340"/>
      <c r="D112" s="210"/>
      <c r="E112" s="350">
        <f>SUM(E113)</f>
        <v>30979000</v>
      </c>
      <c r="F112" s="350">
        <f>SUM(F113)</f>
        <v>30979151</v>
      </c>
      <c r="G112" s="410">
        <f t="shared" si="6"/>
        <v>-151</v>
      </c>
      <c r="H112" s="270">
        <f t="shared" si="11"/>
        <v>4.8742696665483073E-4</v>
      </c>
      <c r="I112" s="271"/>
      <c r="J112" s="271"/>
      <c r="K112" s="271"/>
      <c r="BA112" s="202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2"/>
      <c r="BS112" s="202"/>
      <c r="BT112" s="202"/>
    </row>
    <row r="113" spans="1:72" s="200" customFormat="1" ht="19.5" customHeight="1">
      <c r="A113" s="203"/>
      <c r="B113" s="203"/>
      <c r="C113" s="209" t="s">
        <v>298</v>
      </c>
      <c r="D113" s="210"/>
      <c r="E113" s="356">
        <f>SUM(E114:E115)</f>
        <v>30979000</v>
      </c>
      <c r="F113" s="356">
        <f>SUM(F114:F115)</f>
        <v>30979151</v>
      </c>
      <c r="G113" s="410">
        <f t="shared" si="6"/>
        <v>-151</v>
      </c>
      <c r="H113" s="270">
        <f t="shared" si="11"/>
        <v>4.8742696665483073E-4</v>
      </c>
      <c r="I113" s="271"/>
      <c r="J113" s="271"/>
      <c r="K113" s="271"/>
      <c r="BA113" s="202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2"/>
      <c r="BS113" s="202"/>
      <c r="BT113" s="202"/>
    </row>
    <row r="114" spans="1:72" s="200" customFormat="1" ht="19.5" customHeight="1">
      <c r="A114" s="203"/>
      <c r="B114" s="203"/>
      <c r="C114" s="203"/>
      <c r="D114" s="210" t="s">
        <v>299</v>
      </c>
      <c r="E114" s="349">
        <v>30911000</v>
      </c>
      <c r="F114" s="349">
        <v>30911314</v>
      </c>
      <c r="G114" s="410">
        <f t="shared" si="6"/>
        <v>-314</v>
      </c>
      <c r="H114" s="270">
        <f t="shared" si="11"/>
        <v>1.0158196111416649E-3</v>
      </c>
      <c r="I114" s="271"/>
      <c r="J114" s="271"/>
      <c r="K114" s="271"/>
      <c r="BA114" s="202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2"/>
      <c r="BS114" s="202"/>
      <c r="BT114" s="202"/>
    </row>
    <row r="115" spans="1:72" s="200" customFormat="1" ht="19.5" customHeight="1">
      <c r="A115" s="203"/>
      <c r="B115" s="208"/>
      <c r="C115" s="213"/>
      <c r="D115" s="210" t="s">
        <v>300</v>
      </c>
      <c r="E115" s="347">
        <v>68000</v>
      </c>
      <c r="F115" s="347">
        <v>67837</v>
      </c>
      <c r="G115" s="410">
        <f t="shared" si="6"/>
        <v>163</v>
      </c>
      <c r="H115" s="270">
        <f t="shared" si="11"/>
        <v>-0.23970588235294119</v>
      </c>
      <c r="I115" s="271"/>
      <c r="J115" s="271"/>
      <c r="K115" s="271"/>
      <c r="BA115" s="202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2"/>
      <c r="BS115" s="202"/>
      <c r="BT115" s="202"/>
    </row>
    <row r="116" spans="1:72" ht="19.5" customHeight="1">
      <c r="A116" s="204" t="s">
        <v>12</v>
      </c>
      <c r="B116" s="244"/>
      <c r="C116" s="244"/>
      <c r="D116" s="206"/>
      <c r="E116" s="347">
        <f>SUM(E117,E123,E126,E129)</f>
        <v>11436000</v>
      </c>
      <c r="F116" s="347">
        <f>SUM(F117,F123,F126,F129)</f>
        <v>11173279</v>
      </c>
      <c r="G116" s="410">
        <f t="shared" si="6"/>
        <v>262721</v>
      </c>
      <c r="H116" s="270">
        <f t="shared" ref="H116:H132" si="13">(F116-E116)/E116*100</f>
        <v>-2.2973154949282968</v>
      </c>
      <c r="I116" s="271"/>
      <c r="J116" s="271"/>
      <c r="K116" s="271"/>
      <c r="BA116" s="200"/>
    </row>
    <row r="117" spans="1:72" ht="19.5" customHeight="1">
      <c r="A117" s="203"/>
      <c r="B117" s="209" t="s">
        <v>276</v>
      </c>
      <c r="C117" s="210"/>
      <c r="D117" s="210"/>
      <c r="E117" s="347">
        <f>SUM(E118,E121)</f>
        <v>11372000</v>
      </c>
      <c r="F117" s="347">
        <f>SUM(F118,F121)</f>
        <v>11105249</v>
      </c>
      <c r="G117" s="410">
        <f t="shared" si="6"/>
        <v>266751</v>
      </c>
      <c r="H117" s="270">
        <f t="shared" si="13"/>
        <v>-2.3456823777699616</v>
      </c>
      <c r="I117" s="271"/>
      <c r="J117" s="271"/>
      <c r="K117" s="271"/>
      <c r="BA117" s="200"/>
    </row>
    <row r="118" spans="1:72" s="200" customFormat="1" ht="19.5" customHeight="1">
      <c r="A118" s="203"/>
      <c r="B118" s="203"/>
      <c r="C118" s="209" t="s">
        <v>276</v>
      </c>
      <c r="D118" s="254"/>
      <c r="E118" s="356">
        <f>SUM(E119:E120)</f>
        <v>9972000</v>
      </c>
      <c r="F118" s="356">
        <f>SUM(F119:F120)</f>
        <v>10850770</v>
      </c>
      <c r="G118" s="410">
        <f t="shared" si="6"/>
        <v>-878770</v>
      </c>
      <c r="H118" s="270">
        <f t="shared" si="13"/>
        <v>8.812374649017249</v>
      </c>
      <c r="I118" s="271"/>
      <c r="J118" s="271"/>
      <c r="K118" s="271"/>
      <c r="BH118" s="201"/>
    </row>
    <row r="119" spans="1:72" s="200" customFormat="1" ht="19.5" customHeight="1">
      <c r="A119" s="203"/>
      <c r="B119" s="203"/>
      <c r="C119" s="203"/>
      <c r="D119" s="254" t="s">
        <v>277</v>
      </c>
      <c r="E119" s="349">
        <v>2160000</v>
      </c>
      <c r="F119" s="349">
        <v>2129080</v>
      </c>
      <c r="G119" s="410">
        <f t="shared" si="6"/>
        <v>30920</v>
      </c>
      <c r="H119" s="270">
        <f t="shared" si="13"/>
        <v>-1.4314814814814816</v>
      </c>
      <c r="I119" s="272"/>
      <c r="J119" s="272"/>
      <c r="K119" s="272"/>
      <c r="BH119" s="201"/>
    </row>
    <row r="120" spans="1:72" s="200" customFormat="1" ht="19.5" customHeight="1">
      <c r="A120" s="203"/>
      <c r="B120" s="203"/>
      <c r="C120" s="203"/>
      <c r="D120" s="254" t="s">
        <v>278</v>
      </c>
      <c r="E120" s="347">
        <v>7812000</v>
      </c>
      <c r="F120" s="347">
        <v>8721690</v>
      </c>
      <c r="G120" s="410">
        <f t="shared" si="6"/>
        <v>-909690</v>
      </c>
      <c r="H120" s="270">
        <f t="shared" si="13"/>
        <v>11.644777265745008</v>
      </c>
      <c r="I120" s="275" t="s">
        <v>562</v>
      </c>
      <c r="J120" s="272"/>
      <c r="K120" s="272"/>
      <c r="BH120" s="201"/>
    </row>
    <row r="121" spans="1:72" ht="19.5" customHeight="1">
      <c r="A121" s="203"/>
      <c r="B121" s="203"/>
      <c r="C121" s="209" t="s">
        <v>279</v>
      </c>
      <c r="D121" s="210"/>
      <c r="E121" s="347">
        <f>E122</f>
        <v>1400000</v>
      </c>
      <c r="F121" s="347">
        <f>F122</f>
        <v>254479</v>
      </c>
      <c r="G121" s="410">
        <f t="shared" si="6"/>
        <v>1145521</v>
      </c>
      <c r="H121" s="270">
        <f t="shared" si="13"/>
        <v>-81.822928571428562</v>
      </c>
      <c r="I121" s="271"/>
      <c r="J121" s="271"/>
      <c r="K121" s="271"/>
      <c r="BA121" s="200"/>
    </row>
    <row r="122" spans="1:72" ht="19.5" customHeight="1">
      <c r="A122" s="203"/>
      <c r="B122" s="203"/>
      <c r="C122" s="203"/>
      <c r="D122" s="210" t="s">
        <v>279</v>
      </c>
      <c r="E122" s="349">
        <v>1400000</v>
      </c>
      <c r="F122" s="349">
        <v>254479</v>
      </c>
      <c r="G122" s="410">
        <f t="shared" si="6"/>
        <v>1145521</v>
      </c>
      <c r="H122" s="270">
        <f t="shared" si="13"/>
        <v>-81.822928571428562</v>
      </c>
      <c r="I122" s="272" t="s">
        <v>561</v>
      </c>
      <c r="J122" s="272"/>
      <c r="K122" s="272"/>
      <c r="BA122" s="200"/>
    </row>
    <row r="123" spans="1:72" ht="19.5" customHeight="1">
      <c r="A123" s="203"/>
      <c r="B123" s="209" t="s">
        <v>280</v>
      </c>
      <c r="C123" s="210"/>
      <c r="D123" s="210"/>
      <c r="E123" s="347">
        <f>SUM(,E124)</f>
        <v>12000</v>
      </c>
      <c r="F123" s="347">
        <f>SUM(,F124)</f>
        <v>12007</v>
      </c>
      <c r="G123" s="410">
        <f t="shared" si="6"/>
        <v>-7</v>
      </c>
      <c r="H123" s="270">
        <f t="shared" si="13"/>
        <v>5.8333333333333341E-2</v>
      </c>
      <c r="I123" s="271"/>
      <c r="J123" s="271"/>
      <c r="K123" s="271"/>
      <c r="BA123" s="200"/>
    </row>
    <row r="124" spans="1:72" ht="19.5" customHeight="1">
      <c r="A124" s="208"/>
      <c r="B124" s="203"/>
      <c r="C124" s="220" t="s">
        <v>281</v>
      </c>
      <c r="D124" s="209"/>
      <c r="E124" s="347">
        <f>E125</f>
        <v>12000</v>
      </c>
      <c r="F124" s="347">
        <f>F125</f>
        <v>12007</v>
      </c>
      <c r="G124" s="410">
        <f t="shared" si="6"/>
        <v>-7</v>
      </c>
      <c r="H124" s="270">
        <f t="shared" si="13"/>
        <v>5.8333333333333341E-2</v>
      </c>
      <c r="I124" s="271"/>
      <c r="J124" s="271"/>
      <c r="K124" s="271"/>
      <c r="BA124" s="200"/>
    </row>
    <row r="125" spans="1:72" ht="19.5" customHeight="1">
      <c r="A125" s="208"/>
      <c r="B125" s="203"/>
      <c r="C125" s="217"/>
      <c r="D125" s="220" t="s">
        <v>282</v>
      </c>
      <c r="E125" s="349">
        <v>12000</v>
      </c>
      <c r="F125" s="349">
        <v>12007</v>
      </c>
      <c r="G125" s="410">
        <f t="shared" si="6"/>
        <v>-7</v>
      </c>
      <c r="H125" s="270">
        <f t="shared" si="13"/>
        <v>5.8333333333333341E-2</v>
      </c>
      <c r="I125" s="272"/>
      <c r="J125" s="272"/>
      <c r="K125" s="272"/>
      <c r="BA125" s="200"/>
    </row>
    <row r="126" spans="1:72" ht="19.5" customHeight="1">
      <c r="A126" s="203"/>
      <c r="B126" s="209" t="s">
        <v>283</v>
      </c>
      <c r="C126" s="210"/>
      <c r="D126" s="210"/>
      <c r="E126" s="347">
        <f>SUM(E127)</f>
        <v>8000</v>
      </c>
      <c r="F126" s="347">
        <f>SUM(,F127)</f>
        <v>7175</v>
      </c>
      <c r="G126" s="410">
        <f t="shared" si="6"/>
        <v>825</v>
      </c>
      <c r="H126" s="270">
        <f t="shared" si="13"/>
        <v>-10.3125</v>
      </c>
      <c r="I126" s="271"/>
      <c r="J126" s="271"/>
      <c r="K126" s="271"/>
      <c r="BA126" s="200"/>
    </row>
    <row r="127" spans="1:72" ht="19.5" customHeight="1">
      <c r="A127" s="208"/>
      <c r="B127" s="203"/>
      <c r="C127" s="204" t="s">
        <v>358</v>
      </c>
      <c r="D127" s="220"/>
      <c r="E127" s="349">
        <f>SUM(E128:E128)</f>
        <v>8000</v>
      </c>
      <c r="F127" s="349">
        <f>SUM(F128:F128)</f>
        <v>7175</v>
      </c>
      <c r="G127" s="410">
        <f t="shared" si="6"/>
        <v>825</v>
      </c>
      <c r="H127" s="270">
        <f t="shared" si="13"/>
        <v>-10.3125</v>
      </c>
      <c r="I127" s="276"/>
      <c r="J127" s="271"/>
      <c r="K127" s="271"/>
      <c r="BA127" s="200"/>
    </row>
    <row r="128" spans="1:72" ht="19.5" customHeight="1">
      <c r="A128" s="208"/>
      <c r="B128" s="203"/>
      <c r="C128" s="277"/>
      <c r="D128" s="210" t="s">
        <v>284</v>
      </c>
      <c r="E128" s="349">
        <v>8000</v>
      </c>
      <c r="F128" s="349">
        <v>7175</v>
      </c>
      <c r="G128" s="410">
        <f t="shared" si="6"/>
        <v>825</v>
      </c>
      <c r="H128" s="270">
        <f t="shared" si="13"/>
        <v>-10.3125</v>
      </c>
      <c r="I128" s="272"/>
      <c r="J128" s="272"/>
      <c r="K128" s="272"/>
      <c r="BA128" s="200"/>
    </row>
    <row r="129" spans="1:72" ht="19.5" customHeight="1">
      <c r="A129" s="208"/>
      <c r="B129" s="204" t="s">
        <v>285</v>
      </c>
      <c r="C129" s="205"/>
      <c r="D129" s="220"/>
      <c r="E129" s="347">
        <f>E130</f>
        <v>44000</v>
      </c>
      <c r="F129" s="347">
        <f>F130</f>
        <v>48848</v>
      </c>
      <c r="G129" s="410">
        <f t="shared" si="6"/>
        <v>-4848</v>
      </c>
      <c r="H129" s="270">
        <f t="shared" si="13"/>
        <v>11.018181818181819</v>
      </c>
      <c r="I129" s="272"/>
      <c r="J129" s="272"/>
      <c r="K129" s="272"/>
      <c r="BA129" s="200"/>
    </row>
    <row r="130" spans="1:72" ht="19.5" customHeight="1">
      <c r="A130" s="208"/>
      <c r="B130" s="203"/>
      <c r="C130" s="204" t="s">
        <v>285</v>
      </c>
      <c r="D130" s="220"/>
      <c r="E130" s="349">
        <f>E131</f>
        <v>44000</v>
      </c>
      <c r="F130" s="349">
        <f>F131</f>
        <v>48848</v>
      </c>
      <c r="G130" s="410">
        <f t="shared" si="6"/>
        <v>-4848</v>
      </c>
      <c r="H130" s="270">
        <f t="shared" si="13"/>
        <v>11.018181818181819</v>
      </c>
      <c r="I130" s="272"/>
      <c r="J130" s="272"/>
      <c r="K130" s="272"/>
      <c r="BA130" s="200"/>
    </row>
    <row r="131" spans="1:72" ht="19.5" customHeight="1">
      <c r="A131" s="208"/>
      <c r="B131" s="203"/>
      <c r="C131" s="203"/>
      <c r="D131" s="220" t="s">
        <v>286</v>
      </c>
      <c r="E131" s="349">
        <v>44000</v>
      </c>
      <c r="F131" s="349">
        <v>48848</v>
      </c>
      <c r="G131" s="410">
        <f t="shared" si="6"/>
        <v>-4848</v>
      </c>
      <c r="H131" s="270">
        <f t="shared" si="13"/>
        <v>11.018181818181819</v>
      </c>
      <c r="I131" s="272"/>
      <c r="J131" s="272"/>
      <c r="K131" s="272"/>
      <c r="BA131" s="200"/>
    </row>
    <row r="132" spans="1:72" s="256" customFormat="1" ht="19.5" customHeight="1">
      <c r="A132" s="401" t="s">
        <v>14</v>
      </c>
      <c r="B132" s="402"/>
      <c r="C132" s="402"/>
      <c r="D132" s="402"/>
      <c r="E132" s="403">
        <f>SUM(E6,E29,E87,E62,E116,E91)</f>
        <v>2207791000</v>
      </c>
      <c r="F132" s="403">
        <f>SUM(F6,F29,F87,F62,F116,F91)</f>
        <v>2202905850</v>
      </c>
      <c r="G132" s="404">
        <f>E132-F132</f>
        <v>4885150</v>
      </c>
      <c r="H132" s="405">
        <f t="shared" si="13"/>
        <v>-0.22126867987051307</v>
      </c>
      <c r="I132" s="271"/>
      <c r="J132" s="271"/>
      <c r="K132" s="282"/>
      <c r="BA132" s="258"/>
      <c r="BH132" s="257"/>
      <c r="BI132" s="257"/>
      <c r="BJ132" s="257"/>
      <c r="BK132" s="257"/>
      <c r="BL132" s="257"/>
      <c r="BM132" s="257"/>
      <c r="BN132" s="257"/>
      <c r="BO132" s="257"/>
      <c r="BP132" s="257"/>
      <c r="BQ132" s="257"/>
      <c r="BR132" s="258"/>
      <c r="BS132" s="258"/>
      <c r="BT132" s="258"/>
    </row>
    <row r="133" spans="1:72" s="200" customFormat="1" ht="24" customHeight="1">
      <c r="A133" s="283"/>
      <c r="B133" s="284"/>
      <c r="C133" s="284"/>
      <c r="D133" s="284"/>
      <c r="E133" s="358"/>
      <c r="F133" s="358"/>
      <c r="G133" s="285"/>
      <c r="H133" s="286"/>
      <c r="I133" s="271"/>
      <c r="J133" s="271"/>
      <c r="K133" s="271"/>
      <c r="BA133" s="202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2"/>
      <c r="BS133" s="202"/>
      <c r="BT133" s="202"/>
    </row>
    <row r="134" spans="1:72" s="200" customFormat="1" ht="24" customHeight="1">
      <c r="A134" s="283"/>
      <c r="B134" s="284"/>
      <c r="C134" s="284"/>
      <c r="D134" s="284"/>
      <c r="E134" s="358"/>
      <c r="F134" s="358"/>
      <c r="G134" s="285"/>
      <c r="H134" s="286"/>
      <c r="I134" s="271"/>
      <c r="J134" s="271"/>
      <c r="K134" s="271"/>
      <c r="BA134" s="202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2"/>
      <c r="BS134" s="202"/>
      <c r="BT134" s="202"/>
    </row>
    <row r="135" spans="1:72" s="200" customFormat="1" ht="24" customHeight="1">
      <c r="A135" s="283"/>
      <c r="B135" s="284"/>
      <c r="C135" s="284"/>
      <c r="D135" s="284"/>
      <c r="E135" s="358"/>
      <c r="F135" s="358"/>
      <c r="G135" s="285"/>
      <c r="H135" s="286"/>
      <c r="I135" s="271"/>
      <c r="J135" s="271"/>
      <c r="K135" s="271"/>
      <c r="BA135" s="202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2"/>
      <c r="BS135" s="202"/>
      <c r="BT135" s="202"/>
    </row>
    <row r="136" spans="1:72" s="200" customFormat="1" ht="24" customHeight="1">
      <c r="A136" s="283"/>
      <c r="B136" s="284"/>
      <c r="C136" s="284"/>
      <c r="D136" s="284"/>
      <c r="E136" s="358"/>
      <c r="F136" s="358"/>
      <c r="G136" s="285"/>
      <c r="H136" s="286"/>
      <c r="I136" s="271"/>
      <c r="J136" s="271"/>
      <c r="K136" s="271"/>
      <c r="BA136" s="202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2"/>
      <c r="BS136" s="202"/>
      <c r="BT136" s="202"/>
    </row>
    <row r="137" spans="1:72" s="200" customFormat="1" ht="24" customHeight="1">
      <c r="A137" s="283"/>
      <c r="B137" s="284"/>
      <c r="C137" s="284"/>
      <c r="D137" s="284"/>
      <c r="E137" s="358"/>
      <c r="F137" s="358"/>
      <c r="G137" s="285"/>
      <c r="H137" s="286"/>
      <c r="I137" s="271"/>
      <c r="J137" s="271"/>
      <c r="K137" s="271"/>
      <c r="BA137" s="202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2"/>
      <c r="BS137" s="202"/>
      <c r="BT137" s="202"/>
    </row>
    <row r="138" spans="1:72" s="200" customFormat="1" ht="24" customHeight="1">
      <c r="A138" s="283"/>
      <c r="B138" s="284"/>
      <c r="C138" s="284"/>
      <c r="D138" s="284"/>
      <c r="E138" s="358"/>
      <c r="F138" s="358"/>
      <c r="G138" s="285"/>
      <c r="H138" s="286"/>
      <c r="I138" s="271"/>
      <c r="J138" s="271"/>
      <c r="K138" s="271"/>
      <c r="BA138" s="202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2"/>
      <c r="BS138" s="202"/>
      <c r="BT138" s="202"/>
    </row>
    <row r="139" spans="1:72" s="200" customFormat="1" ht="24" customHeight="1">
      <c r="A139" s="283"/>
      <c r="B139" s="284"/>
      <c r="C139" s="284"/>
      <c r="D139" s="284"/>
      <c r="E139" s="358"/>
      <c r="F139" s="358"/>
      <c r="G139" s="285"/>
      <c r="H139" s="286"/>
      <c r="I139" s="271"/>
      <c r="J139" s="271"/>
      <c r="K139" s="271"/>
      <c r="BA139" s="202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2"/>
      <c r="BS139" s="202"/>
      <c r="BT139" s="202"/>
    </row>
    <row r="140" spans="1:72" s="200" customFormat="1" ht="24" customHeight="1">
      <c r="A140" s="283"/>
      <c r="B140" s="284"/>
      <c r="C140" s="284"/>
      <c r="D140" s="284"/>
      <c r="E140" s="358"/>
      <c r="F140" s="358"/>
      <c r="G140" s="285"/>
      <c r="H140" s="286"/>
      <c r="I140" s="271"/>
      <c r="J140" s="271"/>
      <c r="K140" s="271"/>
      <c r="BA140" s="202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2"/>
      <c r="BS140" s="202"/>
      <c r="BT140" s="202"/>
    </row>
    <row r="141" spans="1:72" s="200" customFormat="1" ht="24" customHeight="1">
      <c r="A141" s="283"/>
      <c r="B141" s="284"/>
      <c r="C141" s="284"/>
      <c r="D141" s="284"/>
      <c r="E141" s="358"/>
      <c r="F141" s="358"/>
      <c r="G141" s="285"/>
      <c r="H141" s="286"/>
      <c r="I141" s="271"/>
      <c r="J141" s="271"/>
      <c r="K141" s="271"/>
      <c r="BA141" s="202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2"/>
      <c r="BS141" s="202"/>
      <c r="BT141" s="202"/>
    </row>
    <row r="142" spans="1:72" s="200" customFormat="1" ht="24" customHeight="1">
      <c r="A142" s="283"/>
      <c r="B142" s="284"/>
      <c r="C142" s="284"/>
      <c r="D142" s="284"/>
      <c r="E142" s="358"/>
      <c r="F142" s="358"/>
      <c r="G142" s="285"/>
      <c r="H142" s="286"/>
      <c r="I142" s="271"/>
      <c r="J142" s="271"/>
      <c r="K142" s="271"/>
      <c r="BA142" s="202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2"/>
      <c r="BS142" s="202"/>
      <c r="BT142" s="202"/>
    </row>
    <row r="143" spans="1:72" s="200" customFormat="1" ht="24" customHeight="1">
      <c r="A143" s="283"/>
      <c r="B143" s="284"/>
      <c r="C143" s="284"/>
      <c r="D143" s="284"/>
      <c r="E143" s="358"/>
      <c r="F143" s="358"/>
      <c r="G143" s="285"/>
      <c r="H143" s="286"/>
      <c r="I143" s="271"/>
      <c r="J143" s="271"/>
      <c r="K143" s="271"/>
      <c r="BA143" s="202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2"/>
      <c r="BS143" s="202"/>
      <c r="BT143" s="202"/>
    </row>
    <row r="144" spans="1:72" s="200" customFormat="1" ht="24" customHeight="1">
      <c r="A144" s="283"/>
      <c r="B144" s="284"/>
      <c r="C144" s="284"/>
      <c r="D144" s="284"/>
      <c r="E144" s="358"/>
      <c r="F144" s="358"/>
      <c r="G144" s="285"/>
      <c r="H144" s="286"/>
      <c r="I144" s="271"/>
      <c r="J144" s="271"/>
      <c r="K144" s="271"/>
      <c r="BA144" s="202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2"/>
      <c r="BS144" s="202"/>
      <c r="BT144" s="202"/>
    </row>
    <row r="145" spans="1:72" s="200" customFormat="1" ht="24" customHeight="1">
      <c r="A145" s="283"/>
      <c r="B145" s="284"/>
      <c r="C145" s="284"/>
      <c r="D145" s="284"/>
      <c r="E145" s="358"/>
      <c r="F145" s="358"/>
      <c r="G145" s="285"/>
      <c r="H145" s="286"/>
      <c r="I145" s="271"/>
      <c r="J145" s="271"/>
      <c r="K145" s="271"/>
      <c r="BA145" s="202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2"/>
      <c r="BS145" s="202"/>
      <c r="BT145" s="202"/>
    </row>
    <row r="146" spans="1:72" s="200" customFormat="1" ht="24" customHeight="1">
      <c r="A146" s="283"/>
      <c r="B146" s="284"/>
      <c r="C146" s="284"/>
      <c r="D146" s="284"/>
      <c r="E146" s="358"/>
      <c r="F146" s="358"/>
      <c r="G146" s="285"/>
      <c r="H146" s="286"/>
      <c r="I146" s="271"/>
      <c r="J146" s="271"/>
      <c r="K146" s="271"/>
      <c r="BA146" s="202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2"/>
      <c r="BS146" s="202"/>
      <c r="BT146" s="202"/>
    </row>
    <row r="147" spans="1:72" s="200" customFormat="1" ht="24" customHeight="1">
      <c r="A147" s="283"/>
      <c r="B147" s="284"/>
      <c r="C147" s="284"/>
      <c r="D147" s="284"/>
      <c r="E147" s="358"/>
      <c r="F147" s="358"/>
      <c r="G147" s="285"/>
      <c r="H147" s="286"/>
      <c r="I147" s="271"/>
      <c r="J147" s="271"/>
      <c r="K147" s="271"/>
      <c r="BA147" s="202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2"/>
      <c r="BS147" s="202"/>
      <c r="BT147" s="202"/>
    </row>
    <row r="148" spans="1:72" s="200" customFormat="1" ht="24" customHeight="1">
      <c r="A148" s="283"/>
      <c r="B148" s="284"/>
      <c r="C148" s="284"/>
      <c r="D148" s="284"/>
      <c r="E148" s="358"/>
      <c r="F148" s="358"/>
      <c r="G148" s="285"/>
      <c r="H148" s="286"/>
      <c r="I148" s="271"/>
      <c r="J148" s="271"/>
      <c r="K148" s="271"/>
      <c r="BA148" s="202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2"/>
      <c r="BS148" s="202"/>
      <c r="BT148" s="202"/>
    </row>
    <row r="149" spans="1:72" s="200" customFormat="1" ht="24" customHeight="1">
      <c r="A149" s="283"/>
      <c r="B149" s="284"/>
      <c r="C149" s="284"/>
      <c r="D149" s="284"/>
      <c r="E149" s="358"/>
      <c r="F149" s="358"/>
      <c r="G149" s="285"/>
      <c r="H149" s="286"/>
      <c r="I149" s="271"/>
      <c r="J149" s="271"/>
      <c r="K149" s="271"/>
      <c r="BA149" s="202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2"/>
      <c r="BS149" s="202"/>
      <c r="BT149" s="202"/>
    </row>
    <row r="150" spans="1:72" s="200" customFormat="1" ht="24" customHeight="1">
      <c r="A150" s="283"/>
      <c r="B150" s="284"/>
      <c r="C150" s="284"/>
      <c r="D150" s="284"/>
      <c r="E150" s="358"/>
      <c r="F150" s="358"/>
      <c r="G150" s="285"/>
      <c r="H150" s="286"/>
      <c r="I150" s="271"/>
      <c r="J150" s="271"/>
      <c r="K150" s="271"/>
      <c r="BA150" s="202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2"/>
      <c r="BS150" s="202"/>
      <c r="BT150" s="202"/>
    </row>
    <row r="151" spans="1:72" s="200" customFormat="1" ht="24" customHeight="1">
      <c r="A151" s="283"/>
      <c r="B151" s="284"/>
      <c r="C151" s="284"/>
      <c r="D151" s="284"/>
      <c r="E151" s="358"/>
      <c r="F151" s="358"/>
      <c r="G151" s="285"/>
      <c r="H151" s="286"/>
      <c r="I151" s="271"/>
      <c r="J151" s="271"/>
      <c r="K151" s="271"/>
      <c r="BA151" s="202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2"/>
      <c r="BS151" s="202"/>
      <c r="BT151" s="202"/>
    </row>
    <row r="152" spans="1:72" s="200" customFormat="1" ht="24" customHeight="1">
      <c r="A152" s="283"/>
      <c r="B152" s="284"/>
      <c r="C152" s="284"/>
      <c r="D152" s="284"/>
      <c r="E152" s="358"/>
      <c r="F152" s="358"/>
      <c r="G152" s="285"/>
      <c r="H152" s="286"/>
      <c r="I152" s="271"/>
      <c r="J152" s="271"/>
      <c r="K152" s="271"/>
      <c r="BA152" s="202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2"/>
      <c r="BS152" s="202"/>
      <c r="BT152" s="202"/>
    </row>
    <row r="153" spans="1:72" s="200" customFormat="1" ht="24" customHeight="1">
      <c r="A153" s="283"/>
      <c r="B153" s="284"/>
      <c r="C153" s="284"/>
      <c r="D153" s="284"/>
      <c r="E153" s="358"/>
      <c r="F153" s="358"/>
      <c r="G153" s="285"/>
      <c r="H153" s="286"/>
      <c r="I153" s="271"/>
      <c r="J153" s="271"/>
      <c r="K153" s="271"/>
      <c r="BA153" s="202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2"/>
      <c r="BS153" s="202"/>
      <c r="BT153" s="202"/>
    </row>
    <row r="154" spans="1:72" s="200" customFormat="1" ht="24" customHeight="1">
      <c r="A154" s="283"/>
      <c r="B154" s="284"/>
      <c r="C154" s="284"/>
      <c r="D154" s="284"/>
      <c r="E154" s="358"/>
      <c r="F154" s="358"/>
      <c r="G154" s="285"/>
      <c r="H154" s="286"/>
      <c r="I154" s="271"/>
      <c r="J154" s="271"/>
      <c r="K154" s="271"/>
      <c r="BA154" s="202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2"/>
      <c r="BS154" s="202"/>
      <c r="BT154" s="202"/>
    </row>
    <row r="155" spans="1:72" s="200" customFormat="1" ht="24" customHeight="1">
      <c r="A155" s="201"/>
      <c r="B155" s="201"/>
      <c r="C155" s="201"/>
      <c r="D155" s="201"/>
      <c r="E155" s="359"/>
      <c r="F155" s="359"/>
      <c r="G155" s="201"/>
      <c r="H155" s="287"/>
      <c r="I155" s="273"/>
      <c r="J155" s="273"/>
      <c r="K155" s="273"/>
      <c r="BA155" s="202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2"/>
      <c r="BS155" s="202"/>
      <c r="BT155" s="202"/>
    </row>
    <row r="156" spans="1:72" s="200" customFormat="1" ht="24" customHeight="1">
      <c r="A156" s="201"/>
      <c r="B156" s="201"/>
      <c r="C156" s="201"/>
      <c r="D156" s="201"/>
      <c r="E156" s="359"/>
      <c r="F156" s="359"/>
      <c r="G156" s="201"/>
      <c r="H156" s="287"/>
      <c r="I156" s="273"/>
      <c r="J156" s="273"/>
      <c r="K156" s="273"/>
      <c r="BA156" s="202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2"/>
      <c r="BS156" s="202"/>
      <c r="BT156" s="202"/>
    </row>
    <row r="157" spans="1:72" s="200" customFormat="1" ht="24" customHeight="1">
      <c r="A157" s="201"/>
      <c r="B157" s="201"/>
      <c r="C157" s="201"/>
      <c r="D157" s="201"/>
      <c r="E157" s="359"/>
      <c r="F157" s="359"/>
      <c r="G157" s="201"/>
      <c r="H157" s="287"/>
      <c r="I157" s="273"/>
      <c r="J157" s="273"/>
      <c r="K157" s="273"/>
      <c r="BA157" s="202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2"/>
      <c r="BS157" s="202"/>
      <c r="BT157" s="202"/>
    </row>
    <row r="158" spans="1:72" s="200" customFormat="1" ht="24" customHeight="1">
      <c r="A158" s="201"/>
      <c r="B158" s="201"/>
      <c r="C158" s="201"/>
      <c r="D158" s="201"/>
      <c r="E158" s="359"/>
      <c r="F158" s="359"/>
      <c r="G158" s="201"/>
      <c r="H158" s="287"/>
      <c r="I158" s="273"/>
      <c r="J158" s="273"/>
      <c r="K158" s="273"/>
      <c r="BA158" s="202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2"/>
      <c r="BS158" s="202"/>
      <c r="BT158" s="202"/>
    </row>
    <row r="159" spans="1:72" s="200" customFormat="1" ht="24" customHeight="1">
      <c r="A159" s="201"/>
      <c r="B159" s="201"/>
      <c r="C159" s="201"/>
      <c r="D159" s="201"/>
      <c r="E159" s="359"/>
      <c r="F159" s="359"/>
      <c r="G159" s="201"/>
      <c r="H159" s="287"/>
      <c r="I159" s="273"/>
      <c r="J159" s="273"/>
      <c r="K159" s="273"/>
      <c r="BA159" s="202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2"/>
      <c r="BS159" s="202"/>
      <c r="BT159" s="202"/>
    </row>
    <row r="160" spans="1:72" s="200" customFormat="1" ht="24" customHeight="1">
      <c r="A160" s="201"/>
      <c r="B160" s="201"/>
      <c r="C160" s="201"/>
      <c r="D160" s="201"/>
      <c r="E160" s="359"/>
      <c r="F160" s="359"/>
      <c r="G160" s="201"/>
      <c r="H160" s="287"/>
      <c r="I160" s="273"/>
      <c r="J160" s="273"/>
      <c r="K160" s="273"/>
      <c r="BA160" s="202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2"/>
      <c r="BS160" s="202"/>
      <c r="BT160" s="202"/>
    </row>
    <row r="161" spans="1:72" s="200" customFormat="1" ht="24" customHeight="1">
      <c r="A161" s="201"/>
      <c r="B161" s="201"/>
      <c r="C161" s="201"/>
      <c r="D161" s="201"/>
      <c r="E161" s="359"/>
      <c r="F161" s="359"/>
      <c r="G161" s="201"/>
      <c r="H161" s="287"/>
      <c r="I161" s="273"/>
      <c r="J161" s="273"/>
      <c r="K161" s="273"/>
      <c r="BA161" s="202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2"/>
      <c r="BS161" s="202"/>
      <c r="BT161" s="202"/>
    </row>
    <row r="162" spans="1:72" s="200" customFormat="1" ht="24" customHeight="1">
      <c r="A162" s="201"/>
      <c r="B162" s="201"/>
      <c r="C162" s="201"/>
      <c r="D162" s="201"/>
      <c r="E162" s="359"/>
      <c r="F162" s="359"/>
      <c r="G162" s="201"/>
      <c r="H162" s="287"/>
      <c r="I162" s="273"/>
      <c r="J162" s="273"/>
      <c r="K162" s="273"/>
      <c r="BA162" s="202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2"/>
      <c r="BS162" s="202"/>
      <c r="BT162" s="202"/>
    </row>
    <row r="163" spans="1:72" s="200" customFormat="1" ht="24" customHeight="1">
      <c r="A163" s="201"/>
      <c r="B163" s="201"/>
      <c r="C163" s="201"/>
      <c r="D163" s="201"/>
      <c r="E163" s="359"/>
      <c r="F163" s="359"/>
      <c r="G163" s="201"/>
      <c r="H163" s="287"/>
      <c r="I163" s="273"/>
      <c r="J163" s="273"/>
      <c r="K163" s="273"/>
      <c r="BA163" s="202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2"/>
      <c r="BS163" s="202"/>
      <c r="BT163" s="202"/>
    </row>
    <row r="164" spans="1:72" s="200" customFormat="1" ht="24" customHeight="1">
      <c r="A164" s="201"/>
      <c r="B164" s="201"/>
      <c r="C164" s="201"/>
      <c r="D164" s="201"/>
      <c r="E164" s="359"/>
      <c r="F164" s="359"/>
      <c r="G164" s="201"/>
      <c r="H164" s="287"/>
      <c r="I164" s="273"/>
      <c r="J164" s="273"/>
      <c r="K164" s="273"/>
      <c r="BA164" s="202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2"/>
      <c r="BS164" s="202"/>
      <c r="BT164" s="202"/>
    </row>
    <row r="165" spans="1:72" s="200" customFormat="1" ht="24" customHeight="1">
      <c r="A165" s="201"/>
      <c r="B165" s="201"/>
      <c r="C165" s="201"/>
      <c r="D165" s="201"/>
      <c r="E165" s="359"/>
      <c r="F165" s="359"/>
      <c r="G165" s="201"/>
      <c r="H165" s="287"/>
      <c r="I165" s="273"/>
      <c r="J165" s="273"/>
      <c r="K165" s="273"/>
      <c r="BA165" s="202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2"/>
      <c r="BS165" s="202"/>
      <c r="BT165" s="202"/>
    </row>
    <row r="166" spans="1:72" s="200" customFormat="1" ht="24" customHeight="1">
      <c r="A166" s="201"/>
      <c r="B166" s="201"/>
      <c r="C166" s="201"/>
      <c r="D166" s="201"/>
      <c r="E166" s="359"/>
      <c r="F166" s="359"/>
      <c r="G166" s="201"/>
      <c r="H166" s="287"/>
      <c r="I166" s="273"/>
      <c r="J166" s="273"/>
      <c r="K166" s="273"/>
      <c r="BA166" s="202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2"/>
      <c r="BS166" s="202"/>
      <c r="BT166" s="202"/>
    </row>
    <row r="167" spans="1:72" s="200" customFormat="1" ht="24" customHeight="1">
      <c r="A167" s="201"/>
      <c r="B167" s="201"/>
      <c r="C167" s="201"/>
      <c r="D167" s="201"/>
      <c r="E167" s="359"/>
      <c r="F167" s="359"/>
      <c r="G167" s="201"/>
      <c r="H167" s="287"/>
      <c r="I167" s="273"/>
      <c r="J167" s="273"/>
      <c r="K167" s="273"/>
      <c r="BA167" s="202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2"/>
      <c r="BS167" s="202"/>
      <c r="BT167" s="202"/>
    </row>
    <row r="168" spans="1:72" s="200" customFormat="1" ht="24" customHeight="1">
      <c r="A168" s="201"/>
      <c r="B168" s="201"/>
      <c r="C168" s="201"/>
      <c r="D168" s="201"/>
      <c r="E168" s="359"/>
      <c r="F168" s="359"/>
      <c r="G168" s="201"/>
      <c r="H168" s="287"/>
      <c r="I168" s="273"/>
      <c r="J168" s="273"/>
      <c r="K168" s="273"/>
      <c r="BA168" s="202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2"/>
      <c r="BS168" s="202"/>
      <c r="BT168" s="202"/>
    </row>
    <row r="169" spans="1:72" ht="24" customHeight="1">
      <c r="E169" s="359"/>
      <c r="F169" s="359"/>
    </row>
    <row r="170" spans="1:72" ht="24" customHeight="1">
      <c r="E170" s="359"/>
      <c r="F170" s="359"/>
    </row>
    <row r="171" spans="1:72" ht="24" customHeight="1">
      <c r="E171" s="359"/>
      <c r="F171" s="359"/>
    </row>
    <row r="172" spans="1:72" ht="24" customHeight="1">
      <c r="E172" s="359"/>
      <c r="F172" s="359"/>
    </row>
    <row r="173" spans="1:72" ht="24" customHeight="1">
      <c r="E173" s="359"/>
      <c r="F173" s="359"/>
    </row>
    <row r="174" spans="1:72" ht="24" customHeight="1">
      <c r="E174" s="359"/>
      <c r="F174" s="359"/>
    </row>
    <row r="175" spans="1:72" ht="24" customHeight="1">
      <c r="E175" s="359"/>
      <c r="F175" s="359"/>
    </row>
    <row r="176" spans="1:72" ht="24" customHeight="1">
      <c r="E176" s="359"/>
      <c r="F176" s="359"/>
    </row>
    <row r="177" spans="5:6" ht="24" customHeight="1">
      <c r="E177" s="359"/>
      <c r="F177" s="359"/>
    </row>
    <row r="178" spans="5:6" ht="24" customHeight="1">
      <c r="E178" s="359"/>
      <c r="F178" s="359"/>
    </row>
    <row r="179" spans="5:6" ht="24" customHeight="1">
      <c r="E179" s="359"/>
      <c r="F179" s="359"/>
    </row>
    <row r="180" spans="5:6" ht="24" customHeight="1">
      <c r="E180" s="359"/>
      <c r="F180" s="359"/>
    </row>
    <row r="181" spans="5:6" ht="24" customHeight="1">
      <c r="E181" s="359"/>
      <c r="F181" s="359"/>
    </row>
    <row r="182" spans="5:6" ht="24" customHeight="1">
      <c r="E182" s="359"/>
      <c r="F182" s="359"/>
    </row>
    <row r="183" spans="5:6" ht="24" customHeight="1">
      <c r="E183" s="359"/>
      <c r="F183" s="359"/>
    </row>
    <row r="184" spans="5:6" ht="24" customHeight="1">
      <c r="E184" s="359"/>
      <c r="F184" s="359"/>
    </row>
    <row r="185" spans="5:6" ht="24" customHeight="1">
      <c r="E185" s="359"/>
      <c r="F185" s="359"/>
    </row>
    <row r="186" spans="5:6" ht="24" customHeight="1">
      <c r="E186" s="359"/>
      <c r="F186" s="359"/>
    </row>
    <row r="187" spans="5:6" ht="24" customHeight="1">
      <c r="E187" s="359"/>
      <c r="F187" s="359"/>
    </row>
    <row r="188" spans="5:6" ht="24" customHeight="1">
      <c r="E188" s="359"/>
      <c r="F188" s="359"/>
    </row>
    <row r="189" spans="5:6" ht="24" customHeight="1">
      <c r="E189" s="359"/>
      <c r="F189" s="359"/>
    </row>
    <row r="190" spans="5:6" ht="24" customHeight="1">
      <c r="E190" s="359"/>
      <c r="F190" s="359"/>
    </row>
    <row r="191" spans="5:6" ht="24" customHeight="1">
      <c r="E191" s="359"/>
      <c r="F191" s="359"/>
    </row>
    <row r="192" spans="5:6" ht="24" customHeight="1">
      <c r="E192" s="359"/>
      <c r="F192" s="359"/>
    </row>
    <row r="193" spans="5:6" ht="24" customHeight="1">
      <c r="E193" s="359"/>
      <c r="F193" s="359"/>
    </row>
    <row r="194" spans="5:6" ht="24" customHeight="1">
      <c r="E194" s="359"/>
      <c r="F194" s="359"/>
    </row>
    <row r="195" spans="5:6" ht="24" customHeight="1">
      <c r="E195" s="359"/>
      <c r="F195" s="359"/>
    </row>
    <row r="196" spans="5:6" ht="24" customHeight="1">
      <c r="E196" s="359"/>
      <c r="F196" s="359"/>
    </row>
    <row r="197" spans="5:6" ht="24" customHeight="1">
      <c r="E197" s="359"/>
      <c r="F197" s="359"/>
    </row>
    <row r="198" spans="5:6" ht="24" customHeight="1">
      <c r="E198" s="359"/>
      <c r="F198" s="359"/>
    </row>
    <row r="199" spans="5:6" ht="24" customHeight="1">
      <c r="E199" s="359"/>
      <c r="F199" s="359"/>
    </row>
    <row r="200" spans="5:6" ht="24" customHeight="1">
      <c r="E200" s="359"/>
      <c r="F200" s="359"/>
    </row>
    <row r="201" spans="5:6" ht="24" customHeight="1">
      <c r="E201" s="359"/>
      <c r="F201" s="359"/>
    </row>
    <row r="202" spans="5:6" ht="24" customHeight="1">
      <c r="E202" s="359"/>
      <c r="F202" s="359"/>
    </row>
    <row r="203" spans="5:6" ht="24" customHeight="1">
      <c r="E203" s="359"/>
      <c r="F203" s="359"/>
    </row>
    <row r="204" spans="5:6" ht="24" customHeight="1">
      <c r="E204" s="359"/>
      <c r="F204" s="359"/>
    </row>
    <row r="205" spans="5:6" ht="24" customHeight="1">
      <c r="E205" s="359"/>
      <c r="F205" s="359"/>
    </row>
    <row r="206" spans="5:6" ht="24" customHeight="1">
      <c r="E206" s="359"/>
      <c r="F206" s="359"/>
    </row>
    <row r="207" spans="5:6" ht="24" customHeight="1">
      <c r="E207" s="359"/>
      <c r="F207" s="359"/>
    </row>
    <row r="208" spans="5:6" ht="24" customHeight="1">
      <c r="E208" s="359"/>
      <c r="F208" s="359"/>
    </row>
    <row r="209" spans="5:6" ht="24" customHeight="1">
      <c r="E209" s="359"/>
      <c r="F209" s="359"/>
    </row>
    <row r="210" spans="5:6" ht="24" customHeight="1">
      <c r="E210" s="359"/>
      <c r="F210" s="359"/>
    </row>
    <row r="211" spans="5:6" ht="24" customHeight="1">
      <c r="E211" s="359"/>
      <c r="F211" s="359"/>
    </row>
    <row r="212" spans="5:6" ht="24" customHeight="1">
      <c r="E212" s="359"/>
      <c r="F212" s="359"/>
    </row>
    <row r="213" spans="5:6" ht="24" customHeight="1">
      <c r="E213" s="359"/>
      <c r="F213" s="359"/>
    </row>
    <row r="214" spans="5:6" ht="24" customHeight="1">
      <c r="E214" s="359"/>
      <c r="F214" s="359"/>
    </row>
    <row r="215" spans="5:6" ht="24" customHeight="1">
      <c r="E215" s="359"/>
      <c r="F215" s="359"/>
    </row>
    <row r="216" spans="5:6" ht="24" customHeight="1">
      <c r="E216" s="359"/>
      <c r="F216" s="359"/>
    </row>
    <row r="217" spans="5:6" ht="24" customHeight="1">
      <c r="E217" s="359"/>
      <c r="F217" s="359"/>
    </row>
    <row r="218" spans="5:6" ht="24" customHeight="1">
      <c r="E218" s="359"/>
      <c r="F218" s="359"/>
    </row>
    <row r="219" spans="5:6" ht="24" customHeight="1">
      <c r="E219" s="359"/>
      <c r="F219" s="359"/>
    </row>
    <row r="220" spans="5:6" ht="24" customHeight="1">
      <c r="E220" s="359"/>
      <c r="F220" s="359"/>
    </row>
    <row r="221" spans="5:6" ht="24" customHeight="1">
      <c r="E221" s="359"/>
      <c r="F221" s="359"/>
    </row>
    <row r="222" spans="5:6" ht="24" customHeight="1">
      <c r="E222" s="359"/>
      <c r="F222" s="359"/>
    </row>
    <row r="223" spans="5:6" ht="24" customHeight="1">
      <c r="E223" s="359"/>
      <c r="F223" s="359"/>
    </row>
    <row r="224" spans="5:6" ht="24" customHeight="1">
      <c r="E224" s="359"/>
      <c r="F224" s="359"/>
    </row>
    <row r="225" spans="5:6" ht="24" customHeight="1">
      <c r="E225" s="359"/>
      <c r="F225" s="359"/>
    </row>
    <row r="226" spans="5:6" ht="24" customHeight="1">
      <c r="E226" s="359"/>
      <c r="F226" s="359"/>
    </row>
    <row r="227" spans="5:6" ht="24" customHeight="1">
      <c r="E227" s="359"/>
      <c r="F227" s="359"/>
    </row>
    <row r="228" spans="5:6" ht="24" customHeight="1">
      <c r="E228" s="359"/>
      <c r="F228" s="359"/>
    </row>
    <row r="229" spans="5:6" ht="24" customHeight="1">
      <c r="E229" s="359"/>
      <c r="F229" s="359"/>
    </row>
    <row r="230" spans="5:6" ht="24" customHeight="1">
      <c r="E230" s="359"/>
      <c r="F230" s="359"/>
    </row>
    <row r="231" spans="5:6" ht="24" customHeight="1">
      <c r="E231" s="359"/>
      <c r="F231" s="359"/>
    </row>
    <row r="232" spans="5:6" ht="24" customHeight="1">
      <c r="E232" s="359"/>
      <c r="F232" s="359"/>
    </row>
    <row r="233" spans="5:6" ht="24" customHeight="1">
      <c r="E233" s="359"/>
      <c r="F233" s="359"/>
    </row>
    <row r="234" spans="5:6" ht="24" customHeight="1">
      <c r="E234" s="359"/>
      <c r="F234" s="359"/>
    </row>
    <row r="235" spans="5:6" ht="24" customHeight="1">
      <c r="E235" s="359"/>
      <c r="F235" s="359"/>
    </row>
    <row r="236" spans="5:6" ht="24" customHeight="1">
      <c r="E236" s="359"/>
      <c r="F236" s="359"/>
    </row>
    <row r="237" spans="5:6" ht="24" customHeight="1">
      <c r="E237" s="359"/>
      <c r="F237" s="359"/>
    </row>
    <row r="238" spans="5:6" ht="24" customHeight="1">
      <c r="E238" s="359"/>
      <c r="F238" s="359"/>
    </row>
    <row r="239" spans="5:6" ht="24" customHeight="1">
      <c r="E239" s="359"/>
      <c r="F239" s="359"/>
    </row>
    <row r="240" spans="5:6" ht="24" customHeight="1">
      <c r="E240" s="359"/>
      <c r="F240" s="359"/>
    </row>
    <row r="241" spans="5:6" ht="24" customHeight="1">
      <c r="E241" s="359"/>
      <c r="F241" s="359"/>
    </row>
    <row r="242" spans="5:6" ht="24" customHeight="1">
      <c r="E242" s="359"/>
      <c r="F242" s="359"/>
    </row>
    <row r="243" spans="5:6" ht="24" customHeight="1">
      <c r="E243" s="359"/>
      <c r="F243" s="359"/>
    </row>
    <row r="244" spans="5:6" ht="24" customHeight="1">
      <c r="E244" s="359"/>
      <c r="F244" s="359"/>
    </row>
    <row r="245" spans="5:6" ht="24" customHeight="1">
      <c r="E245" s="359"/>
      <c r="F245" s="359"/>
    </row>
    <row r="246" spans="5:6" ht="24" customHeight="1">
      <c r="E246" s="359"/>
      <c r="F246" s="359"/>
    </row>
    <row r="247" spans="5:6" ht="24" customHeight="1">
      <c r="E247" s="359"/>
      <c r="F247" s="359"/>
    </row>
    <row r="248" spans="5:6" ht="24" customHeight="1">
      <c r="E248" s="359"/>
      <c r="F248" s="359"/>
    </row>
    <row r="249" spans="5:6" ht="24" customHeight="1">
      <c r="E249" s="359"/>
      <c r="F249" s="359"/>
    </row>
    <row r="250" spans="5:6" ht="24" customHeight="1">
      <c r="E250" s="359"/>
      <c r="F250" s="359"/>
    </row>
    <row r="251" spans="5:6" ht="24" customHeight="1">
      <c r="E251" s="359"/>
      <c r="F251" s="359"/>
    </row>
    <row r="252" spans="5:6" ht="24" customHeight="1">
      <c r="E252" s="359"/>
      <c r="F252" s="359"/>
    </row>
    <row r="253" spans="5:6" ht="24" customHeight="1">
      <c r="E253" s="359"/>
      <c r="F253" s="359"/>
    </row>
    <row r="254" spans="5:6" ht="24" customHeight="1">
      <c r="E254" s="359"/>
      <c r="F254" s="359"/>
    </row>
    <row r="255" spans="5:6" ht="24" customHeight="1">
      <c r="E255" s="359"/>
      <c r="F255" s="359"/>
    </row>
    <row r="256" spans="5:6" ht="24" customHeight="1">
      <c r="E256" s="359"/>
      <c r="F256" s="359"/>
    </row>
    <row r="257" spans="5:6" ht="24" customHeight="1">
      <c r="E257" s="359"/>
      <c r="F257" s="359"/>
    </row>
    <row r="258" spans="5:6" ht="24" customHeight="1">
      <c r="E258" s="359"/>
      <c r="F258" s="359"/>
    </row>
    <row r="259" spans="5:6" ht="24" customHeight="1">
      <c r="E259" s="359"/>
      <c r="F259" s="359"/>
    </row>
    <row r="260" spans="5:6" ht="24" customHeight="1">
      <c r="E260" s="359"/>
      <c r="F260" s="359"/>
    </row>
    <row r="261" spans="5:6" ht="24" customHeight="1">
      <c r="E261" s="359"/>
      <c r="F261" s="359"/>
    </row>
    <row r="262" spans="5:6" ht="24" customHeight="1">
      <c r="E262" s="359"/>
      <c r="F262" s="359"/>
    </row>
    <row r="263" spans="5:6" ht="24" customHeight="1">
      <c r="E263" s="359"/>
      <c r="F263" s="359"/>
    </row>
    <row r="264" spans="5:6" ht="24" customHeight="1">
      <c r="E264" s="359"/>
      <c r="F264" s="359"/>
    </row>
    <row r="265" spans="5:6" ht="24" customHeight="1">
      <c r="E265" s="359"/>
      <c r="F265" s="359"/>
    </row>
    <row r="266" spans="5:6" ht="24" customHeight="1">
      <c r="E266" s="359"/>
      <c r="F266" s="359"/>
    </row>
    <row r="267" spans="5:6" ht="24" customHeight="1">
      <c r="E267" s="359"/>
      <c r="F267" s="359"/>
    </row>
    <row r="268" spans="5:6" ht="24" customHeight="1">
      <c r="E268" s="359"/>
      <c r="F268" s="359"/>
    </row>
    <row r="269" spans="5:6" ht="24" customHeight="1">
      <c r="E269" s="359"/>
      <c r="F269" s="359"/>
    </row>
    <row r="270" spans="5:6" ht="24" customHeight="1">
      <c r="E270" s="359"/>
      <c r="F270" s="359"/>
    </row>
    <row r="271" spans="5:6" ht="24" customHeight="1">
      <c r="E271" s="359"/>
      <c r="F271" s="359"/>
    </row>
    <row r="272" spans="5:6" ht="24" customHeight="1">
      <c r="E272" s="359"/>
      <c r="F272" s="359"/>
    </row>
    <row r="273" spans="5:6" ht="24" customHeight="1">
      <c r="E273" s="359"/>
      <c r="F273" s="359"/>
    </row>
    <row r="274" spans="5:6" ht="24" customHeight="1">
      <c r="E274" s="359"/>
      <c r="F274" s="359"/>
    </row>
    <row r="275" spans="5:6" ht="24" customHeight="1">
      <c r="E275" s="359"/>
      <c r="F275" s="359"/>
    </row>
    <row r="276" spans="5:6" ht="24" customHeight="1">
      <c r="E276" s="359"/>
      <c r="F276" s="359"/>
    </row>
    <row r="277" spans="5:6" ht="24" customHeight="1">
      <c r="E277" s="359"/>
      <c r="F277" s="359"/>
    </row>
    <row r="278" spans="5:6" ht="24" customHeight="1">
      <c r="E278" s="359"/>
      <c r="F278" s="359"/>
    </row>
    <row r="279" spans="5:6" ht="24" customHeight="1">
      <c r="E279" s="359"/>
      <c r="F279" s="359"/>
    </row>
    <row r="280" spans="5:6" ht="24" customHeight="1">
      <c r="E280" s="359"/>
      <c r="F280" s="359"/>
    </row>
    <row r="281" spans="5:6" ht="24" customHeight="1">
      <c r="E281" s="359"/>
      <c r="F281" s="359"/>
    </row>
    <row r="282" spans="5:6" ht="24" customHeight="1">
      <c r="E282" s="359"/>
      <c r="F282" s="359"/>
    </row>
    <row r="283" spans="5:6" ht="24" customHeight="1">
      <c r="E283" s="359"/>
      <c r="F283" s="359"/>
    </row>
    <row r="284" spans="5:6" ht="24" customHeight="1">
      <c r="E284" s="359"/>
      <c r="F284" s="359"/>
    </row>
    <row r="285" spans="5:6" ht="24" customHeight="1">
      <c r="E285" s="359"/>
      <c r="F285" s="359"/>
    </row>
    <row r="286" spans="5:6" ht="24" customHeight="1">
      <c r="E286" s="359"/>
      <c r="F286" s="359"/>
    </row>
    <row r="287" spans="5:6" ht="24" customHeight="1">
      <c r="E287" s="359"/>
      <c r="F287" s="359"/>
    </row>
    <row r="288" spans="5:6" ht="24" customHeight="1">
      <c r="E288" s="359"/>
      <c r="F288" s="359"/>
    </row>
    <row r="289" spans="5:6" ht="24" customHeight="1">
      <c r="E289" s="359"/>
      <c r="F289" s="359"/>
    </row>
    <row r="290" spans="5:6" ht="24" customHeight="1">
      <c r="E290" s="359"/>
      <c r="F290" s="359"/>
    </row>
    <row r="291" spans="5:6" ht="24" customHeight="1">
      <c r="E291" s="359"/>
      <c r="F291" s="359"/>
    </row>
    <row r="292" spans="5:6" ht="24" customHeight="1">
      <c r="E292" s="359"/>
      <c r="F292" s="359"/>
    </row>
    <row r="293" spans="5:6" ht="24" customHeight="1">
      <c r="E293" s="359"/>
      <c r="F293" s="359"/>
    </row>
    <row r="294" spans="5:6" ht="24" customHeight="1">
      <c r="E294" s="359"/>
      <c r="F294" s="359"/>
    </row>
    <row r="295" spans="5:6" ht="24" customHeight="1">
      <c r="E295" s="359"/>
      <c r="F295" s="359"/>
    </row>
    <row r="296" spans="5:6" ht="24" customHeight="1">
      <c r="E296" s="359"/>
      <c r="F296" s="359"/>
    </row>
    <row r="297" spans="5:6" ht="24" customHeight="1">
      <c r="E297" s="359"/>
      <c r="F297" s="359"/>
    </row>
    <row r="298" spans="5:6" ht="24" customHeight="1">
      <c r="E298" s="359"/>
      <c r="F298" s="359"/>
    </row>
    <row r="299" spans="5:6" ht="24" customHeight="1">
      <c r="E299" s="359"/>
      <c r="F299" s="359"/>
    </row>
    <row r="300" spans="5:6" ht="24" customHeight="1">
      <c r="E300" s="359"/>
      <c r="F300" s="359"/>
    </row>
    <row r="301" spans="5:6" ht="24" customHeight="1">
      <c r="E301" s="359"/>
      <c r="F301" s="359"/>
    </row>
    <row r="302" spans="5:6" ht="24" customHeight="1">
      <c r="E302" s="359"/>
      <c r="F302" s="359"/>
    </row>
    <row r="303" spans="5:6" ht="24" customHeight="1">
      <c r="E303" s="359"/>
      <c r="F303" s="359"/>
    </row>
    <row r="304" spans="5:6" ht="24" customHeight="1">
      <c r="E304" s="359"/>
      <c r="F304" s="359"/>
    </row>
    <row r="305" spans="5:6" ht="24" customHeight="1">
      <c r="E305" s="359"/>
      <c r="F305" s="359"/>
    </row>
    <row r="306" spans="5:6" ht="24" customHeight="1">
      <c r="E306" s="359"/>
      <c r="F306" s="359"/>
    </row>
  </sheetData>
  <mergeCells count="19">
    <mergeCell ref="A1:H1"/>
    <mergeCell ref="B12:D12"/>
    <mergeCell ref="C19:D19"/>
    <mergeCell ref="C21:D21"/>
    <mergeCell ref="A2:H2"/>
    <mergeCell ref="I108:J108"/>
    <mergeCell ref="C52:D52"/>
    <mergeCell ref="A4:A5"/>
    <mergeCell ref="B4:B5"/>
    <mergeCell ref="C4:C5"/>
    <mergeCell ref="D4:D5"/>
    <mergeCell ref="C13:D13"/>
    <mergeCell ref="C16:D16"/>
    <mergeCell ref="B18:D18"/>
    <mergeCell ref="B7:C7"/>
    <mergeCell ref="C10:D10"/>
    <mergeCell ref="C34:D34"/>
    <mergeCell ref="C41:D41"/>
    <mergeCell ref="C38:D38"/>
  </mergeCells>
  <phoneticPr fontId="5" type="noConversion"/>
  <pageMargins left="0.39370078740157483" right="0.19685039370078741" top="0.51181102362204722" bottom="0.59055118110236227" header="0.39370078740157483" footer="0.39370078740157483"/>
  <pageSetup paperSize="9" scale="91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M1366"/>
  <sheetViews>
    <sheetView zoomScale="115" zoomScaleNormal="115" zoomScaleSheetLayoutView="70" workbookViewId="0">
      <pane xSplit="4" ySplit="5" topLeftCell="E292" activePane="bottomRight" state="frozenSplit"/>
      <selection activeCell="E8" sqref="E8"/>
      <selection pane="topRight" activeCell="E8" sqref="E8"/>
      <selection pane="bottomLeft" activeCell="E8" sqref="E8"/>
      <selection pane="bottomRight" activeCell="F301" sqref="F301"/>
    </sheetView>
  </sheetViews>
  <sheetFormatPr defaultRowHeight="21" customHeight="1"/>
  <cols>
    <col min="1" max="3" width="5.109375" style="264" customWidth="1"/>
    <col min="4" max="4" width="25.88671875" style="264" customWidth="1"/>
    <col min="5" max="5" width="13.109375" style="263" customWidth="1"/>
    <col min="6" max="6" width="13.6640625" style="385" customWidth="1"/>
    <col min="7" max="7" width="13.33203125" style="262" bestFit="1" customWidth="1"/>
    <col min="8" max="8" width="8.77734375" style="263" customWidth="1"/>
    <col min="9" max="10" width="8.88671875" style="200"/>
    <col min="11" max="11" width="11.44140625" style="200" bestFit="1" customWidth="1"/>
    <col min="12" max="41" width="8.88671875" style="200"/>
    <col min="42" max="45" width="8.88671875" style="201"/>
    <col min="46" max="46" width="8.88671875" style="202"/>
    <col min="47" max="62" width="8.88671875" style="201"/>
    <col min="63" max="65" width="8.88671875" style="202"/>
    <col min="66" max="233" width="8.88671875" style="201"/>
    <col min="234" max="236" width="4.77734375" style="201" customWidth="1"/>
    <col min="237" max="237" width="23" style="201" customWidth="1"/>
    <col min="238" max="239" width="12.77734375" style="201" customWidth="1"/>
    <col min="240" max="241" width="0" style="201" hidden="1" customWidth="1"/>
    <col min="242" max="242" width="24.21875" style="201" bestFit="1" customWidth="1"/>
    <col min="243" max="243" width="8.77734375" style="201" customWidth="1"/>
    <col min="244" max="244" width="1.77734375" style="201" customWidth="1"/>
    <col min="245" max="245" width="6.44140625" style="201" customWidth="1"/>
    <col min="246" max="246" width="1.77734375" style="201" customWidth="1"/>
    <col min="247" max="247" width="4.33203125" style="201" customWidth="1"/>
    <col min="248" max="248" width="1.88671875" style="201" customWidth="1"/>
    <col min="249" max="249" width="9.44140625" style="201" customWidth="1"/>
    <col min="250" max="250" width="13.5546875" style="201" customWidth="1"/>
    <col min="251" max="254" width="2.33203125" style="201" customWidth="1"/>
    <col min="255" max="255" width="8.88671875" style="201" customWidth="1"/>
    <col min="256" max="489" width="8.88671875" style="201"/>
    <col min="490" max="492" width="4.77734375" style="201" customWidth="1"/>
    <col min="493" max="493" width="23" style="201" customWidth="1"/>
    <col min="494" max="495" width="12.77734375" style="201" customWidth="1"/>
    <col min="496" max="497" width="0" style="201" hidden="1" customWidth="1"/>
    <col min="498" max="498" width="24.21875" style="201" bestFit="1" customWidth="1"/>
    <col min="499" max="499" width="8.77734375" style="201" customWidth="1"/>
    <col min="500" max="500" width="1.77734375" style="201" customWidth="1"/>
    <col min="501" max="501" width="6.44140625" style="201" customWidth="1"/>
    <col min="502" max="502" width="1.77734375" style="201" customWidth="1"/>
    <col min="503" max="503" width="4.33203125" style="201" customWidth="1"/>
    <col min="504" max="504" width="1.88671875" style="201" customWidth="1"/>
    <col min="505" max="505" width="9.44140625" style="201" customWidth="1"/>
    <col min="506" max="506" width="13.5546875" style="201" customWidth="1"/>
    <col min="507" max="510" width="2.33203125" style="201" customWidth="1"/>
    <col min="511" max="511" width="8.88671875" style="201" customWidth="1"/>
    <col min="512" max="745" width="8.88671875" style="201"/>
    <col min="746" max="748" width="4.77734375" style="201" customWidth="1"/>
    <col min="749" max="749" width="23" style="201" customWidth="1"/>
    <col min="750" max="751" width="12.77734375" style="201" customWidth="1"/>
    <col min="752" max="753" width="0" style="201" hidden="1" customWidth="1"/>
    <col min="754" max="754" width="24.21875" style="201" bestFit="1" customWidth="1"/>
    <col min="755" max="755" width="8.77734375" style="201" customWidth="1"/>
    <col min="756" max="756" width="1.77734375" style="201" customWidth="1"/>
    <col min="757" max="757" width="6.44140625" style="201" customWidth="1"/>
    <col min="758" max="758" width="1.77734375" style="201" customWidth="1"/>
    <col min="759" max="759" width="4.33203125" style="201" customWidth="1"/>
    <col min="760" max="760" width="1.88671875" style="201" customWidth="1"/>
    <col min="761" max="761" width="9.44140625" style="201" customWidth="1"/>
    <col min="762" max="762" width="13.5546875" style="201" customWidth="1"/>
    <col min="763" max="766" width="2.33203125" style="201" customWidth="1"/>
    <col min="767" max="767" width="8.88671875" style="201" customWidth="1"/>
    <col min="768" max="1001" width="8.88671875" style="201"/>
    <col min="1002" max="1004" width="4.77734375" style="201" customWidth="1"/>
    <col min="1005" max="1005" width="23" style="201" customWidth="1"/>
    <col min="1006" max="1007" width="12.77734375" style="201" customWidth="1"/>
    <col min="1008" max="1009" width="0" style="201" hidden="1" customWidth="1"/>
    <col min="1010" max="1010" width="24.21875" style="201" bestFit="1" customWidth="1"/>
    <col min="1011" max="1011" width="8.77734375" style="201" customWidth="1"/>
    <col min="1012" max="1012" width="1.77734375" style="201" customWidth="1"/>
    <col min="1013" max="1013" width="6.44140625" style="201" customWidth="1"/>
    <col min="1014" max="1014" width="1.77734375" style="201" customWidth="1"/>
    <col min="1015" max="1015" width="4.33203125" style="201" customWidth="1"/>
    <col min="1016" max="1016" width="1.88671875" style="201" customWidth="1"/>
    <col min="1017" max="1017" width="9.44140625" style="201" customWidth="1"/>
    <col min="1018" max="1018" width="13.5546875" style="201" customWidth="1"/>
    <col min="1019" max="1022" width="2.33203125" style="201" customWidth="1"/>
    <col min="1023" max="1023" width="8.88671875" style="201" customWidth="1"/>
    <col min="1024" max="1257" width="8.88671875" style="201"/>
    <col min="1258" max="1260" width="4.77734375" style="201" customWidth="1"/>
    <col min="1261" max="1261" width="23" style="201" customWidth="1"/>
    <col min="1262" max="1263" width="12.77734375" style="201" customWidth="1"/>
    <col min="1264" max="1265" width="0" style="201" hidden="1" customWidth="1"/>
    <col min="1266" max="1266" width="24.21875" style="201" bestFit="1" customWidth="1"/>
    <col min="1267" max="1267" width="8.77734375" style="201" customWidth="1"/>
    <col min="1268" max="1268" width="1.77734375" style="201" customWidth="1"/>
    <col min="1269" max="1269" width="6.44140625" style="201" customWidth="1"/>
    <col min="1270" max="1270" width="1.77734375" style="201" customWidth="1"/>
    <col min="1271" max="1271" width="4.33203125" style="201" customWidth="1"/>
    <col min="1272" max="1272" width="1.88671875" style="201" customWidth="1"/>
    <col min="1273" max="1273" width="9.44140625" style="201" customWidth="1"/>
    <col min="1274" max="1274" width="13.5546875" style="201" customWidth="1"/>
    <col min="1275" max="1278" width="2.33203125" style="201" customWidth="1"/>
    <col min="1279" max="1279" width="8.88671875" style="201" customWidth="1"/>
    <col min="1280" max="1513" width="8.88671875" style="201"/>
    <col min="1514" max="1516" width="4.77734375" style="201" customWidth="1"/>
    <col min="1517" max="1517" width="23" style="201" customWidth="1"/>
    <col min="1518" max="1519" width="12.77734375" style="201" customWidth="1"/>
    <col min="1520" max="1521" width="0" style="201" hidden="1" customWidth="1"/>
    <col min="1522" max="1522" width="24.21875" style="201" bestFit="1" customWidth="1"/>
    <col min="1523" max="1523" width="8.77734375" style="201" customWidth="1"/>
    <col min="1524" max="1524" width="1.77734375" style="201" customWidth="1"/>
    <col min="1525" max="1525" width="6.44140625" style="201" customWidth="1"/>
    <col min="1526" max="1526" width="1.77734375" style="201" customWidth="1"/>
    <col min="1527" max="1527" width="4.33203125" style="201" customWidth="1"/>
    <col min="1528" max="1528" width="1.88671875" style="201" customWidth="1"/>
    <col min="1529" max="1529" width="9.44140625" style="201" customWidth="1"/>
    <col min="1530" max="1530" width="13.5546875" style="201" customWidth="1"/>
    <col min="1531" max="1534" width="2.33203125" style="201" customWidth="1"/>
    <col min="1535" max="1535" width="8.88671875" style="201" customWidth="1"/>
    <col min="1536" max="1769" width="8.88671875" style="201"/>
    <col min="1770" max="1772" width="4.77734375" style="201" customWidth="1"/>
    <col min="1773" max="1773" width="23" style="201" customWidth="1"/>
    <col min="1774" max="1775" width="12.77734375" style="201" customWidth="1"/>
    <col min="1776" max="1777" width="0" style="201" hidden="1" customWidth="1"/>
    <col min="1778" max="1778" width="24.21875" style="201" bestFit="1" customWidth="1"/>
    <col min="1779" max="1779" width="8.77734375" style="201" customWidth="1"/>
    <col min="1780" max="1780" width="1.77734375" style="201" customWidth="1"/>
    <col min="1781" max="1781" width="6.44140625" style="201" customWidth="1"/>
    <col min="1782" max="1782" width="1.77734375" style="201" customWidth="1"/>
    <col min="1783" max="1783" width="4.33203125" style="201" customWidth="1"/>
    <col min="1784" max="1784" width="1.88671875" style="201" customWidth="1"/>
    <col min="1785" max="1785" width="9.44140625" style="201" customWidth="1"/>
    <col min="1786" max="1786" width="13.5546875" style="201" customWidth="1"/>
    <col min="1787" max="1790" width="2.33203125" style="201" customWidth="1"/>
    <col min="1791" max="1791" width="8.88671875" style="201" customWidth="1"/>
    <col min="1792" max="2025" width="8.88671875" style="201"/>
    <col min="2026" max="2028" width="4.77734375" style="201" customWidth="1"/>
    <col min="2029" max="2029" width="23" style="201" customWidth="1"/>
    <col min="2030" max="2031" width="12.77734375" style="201" customWidth="1"/>
    <col min="2032" max="2033" width="0" style="201" hidden="1" customWidth="1"/>
    <col min="2034" max="2034" width="24.21875" style="201" bestFit="1" customWidth="1"/>
    <col min="2035" max="2035" width="8.77734375" style="201" customWidth="1"/>
    <col min="2036" max="2036" width="1.77734375" style="201" customWidth="1"/>
    <col min="2037" max="2037" width="6.44140625" style="201" customWidth="1"/>
    <col min="2038" max="2038" width="1.77734375" style="201" customWidth="1"/>
    <col min="2039" max="2039" width="4.33203125" style="201" customWidth="1"/>
    <col min="2040" max="2040" width="1.88671875" style="201" customWidth="1"/>
    <col min="2041" max="2041" width="9.44140625" style="201" customWidth="1"/>
    <col min="2042" max="2042" width="13.5546875" style="201" customWidth="1"/>
    <col min="2043" max="2046" width="2.33203125" style="201" customWidth="1"/>
    <col min="2047" max="2047" width="8.88671875" style="201" customWidth="1"/>
    <col min="2048" max="2281" width="8.88671875" style="201"/>
    <col min="2282" max="2284" width="4.77734375" style="201" customWidth="1"/>
    <col min="2285" max="2285" width="23" style="201" customWidth="1"/>
    <col min="2286" max="2287" width="12.77734375" style="201" customWidth="1"/>
    <col min="2288" max="2289" width="0" style="201" hidden="1" customWidth="1"/>
    <col min="2290" max="2290" width="24.21875" style="201" bestFit="1" customWidth="1"/>
    <col min="2291" max="2291" width="8.77734375" style="201" customWidth="1"/>
    <col min="2292" max="2292" width="1.77734375" style="201" customWidth="1"/>
    <col min="2293" max="2293" width="6.44140625" style="201" customWidth="1"/>
    <col min="2294" max="2294" width="1.77734375" style="201" customWidth="1"/>
    <col min="2295" max="2295" width="4.33203125" style="201" customWidth="1"/>
    <col min="2296" max="2296" width="1.88671875" style="201" customWidth="1"/>
    <col min="2297" max="2297" width="9.44140625" style="201" customWidth="1"/>
    <col min="2298" max="2298" width="13.5546875" style="201" customWidth="1"/>
    <col min="2299" max="2302" width="2.33203125" style="201" customWidth="1"/>
    <col min="2303" max="2303" width="8.88671875" style="201" customWidth="1"/>
    <col min="2304" max="2537" width="8.88671875" style="201"/>
    <col min="2538" max="2540" width="4.77734375" style="201" customWidth="1"/>
    <col min="2541" max="2541" width="23" style="201" customWidth="1"/>
    <col min="2542" max="2543" width="12.77734375" style="201" customWidth="1"/>
    <col min="2544" max="2545" width="0" style="201" hidden="1" customWidth="1"/>
    <col min="2546" max="2546" width="24.21875" style="201" bestFit="1" customWidth="1"/>
    <col min="2547" max="2547" width="8.77734375" style="201" customWidth="1"/>
    <col min="2548" max="2548" width="1.77734375" style="201" customWidth="1"/>
    <col min="2549" max="2549" width="6.44140625" style="201" customWidth="1"/>
    <col min="2550" max="2550" width="1.77734375" style="201" customWidth="1"/>
    <col min="2551" max="2551" width="4.33203125" style="201" customWidth="1"/>
    <col min="2552" max="2552" width="1.88671875" style="201" customWidth="1"/>
    <col min="2553" max="2553" width="9.44140625" style="201" customWidth="1"/>
    <col min="2554" max="2554" width="13.5546875" style="201" customWidth="1"/>
    <col min="2555" max="2558" width="2.33203125" style="201" customWidth="1"/>
    <col min="2559" max="2559" width="8.88671875" style="201" customWidth="1"/>
    <col min="2560" max="2793" width="8.88671875" style="201"/>
    <col min="2794" max="2796" width="4.77734375" style="201" customWidth="1"/>
    <col min="2797" max="2797" width="23" style="201" customWidth="1"/>
    <col min="2798" max="2799" width="12.77734375" style="201" customWidth="1"/>
    <col min="2800" max="2801" width="0" style="201" hidden="1" customWidth="1"/>
    <col min="2802" max="2802" width="24.21875" style="201" bestFit="1" customWidth="1"/>
    <col min="2803" max="2803" width="8.77734375" style="201" customWidth="1"/>
    <col min="2804" max="2804" width="1.77734375" style="201" customWidth="1"/>
    <col min="2805" max="2805" width="6.44140625" style="201" customWidth="1"/>
    <col min="2806" max="2806" width="1.77734375" style="201" customWidth="1"/>
    <col min="2807" max="2807" width="4.33203125" style="201" customWidth="1"/>
    <col min="2808" max="2808" width="1.88671875" style="201" customWidth="1"/>
    <col min="2809" max="2809" width="9.44140625" style="201" customWidth="1"/>
    <col min="2810" max="2810" width="13.5546875" style="201" customWidth="1"/>
    <col min="2811" max="2814" width="2.33203125" style="201" customWidth="1"/>
    <col min="2815" max="2815" width="8.88671875" style="201" customWidth="1"/>
    <col min="2816" max="3049" width="8.88671875" style="201"/>
    <col min="3050" max="3052" width="4.77734375" style="201" customWidth="1"/>
    <col min="3053" max="3053" width="23" style="201" customWidth="1"/>
    <col min="3054" max="3055" width="12.77734375" style="201" customWidth="1"/>
    <col min="3056" max="3057" width="0" style="201" hidden="1" customWidth="1"/>
    <col min="3058" max="3058" width="24.21875" style="201" bestFit="1" customWidth="1"/>
    <col min="3059" max="3059" width="8.77734375" style="201" customWidth="1"/>
    <col min="3060" max="3060" width="1.77734375" style="201" customWidth="1"/>
    <col min="3061" max="3061" width="6.44140625" style="201" customWidth="1"/>
    <col min="3062" max="3062" width="1.77734375" style="201" customWidth="1"/>
    <col min="3063" max="3063" width="4.33203125" style="201" customWidth="1"/>
    <col min="3064" max="3064" width="1.88671875" style="201" customWidth="1"/>
    <col min="3065" max="3065" width="9.44140625" style="201" customWidth="1"/>
    <col min="3066" max="3066" width="13.5546875" style="201" customWidth="1"/>
    <col min="3067" max="3070" width="2.33203125" style="201" customWidth="1"/>
    <col min="3071" max="3071" width="8.88671875" style="201" customWidth="1"/>
    <col min="3072" max="3305" width="8.88671875" style="201"/>
    <col min="3306" max="3308" width="4.77734375" style="201" customWidth="1"/>
    <col min="3309" max="3309" width="23" style="201" customWidth="1"/>
    <col min="3310" max="3311" width="12.77734375" style="201" customWidth="1"/>
    <col min="3312" max="3313" width="0" style="201" hidden="1" customWidth="1"/>
    <col min="3314" max="3314" width="24.21875" style="201" bestFit="1" customWidth="1"/>
    <col min="3315" max="3315" width="8.77734375" style="201" customWidth="1"/>
    <col min="3316" max="3316" width="1.77734375" style="201" customWidth="1"/>
    <col min="3317" max="3317" width="6.44140625" style="201" customWidth="1"/>
    <col min="3318" max="3318" width="1.77734375" style="201" customWidth="1"/>
    <col min="3319" max="3319" width="4.33203125" style="201" customWidth="1"/>
    <col min="3320" max="3320" width="1.88671875" style="201" customWidth="1"/>
    <col min="3321" max="3321" width="9.44140625" style="201" customWidth="1"/>
    <col min="3322" max="3322" width="13.5546875" style="201" customWidth="1"/>
    <col min="3323" max="3326" width="2.33203125" style="201" customWidth="1"/>
    <col min="3327" max="3327" width="8.88671875" style="201" customWidth="1"/>
    <col min="3328" max="3561" width="8.88671875" style="201"/>
    <col min="3562" max="3564" width="4.77734375" style="201" customWidth="1"/>
    <col min="3565" max="3565" width="23" style="201" customWidth="1"/>
    <col min="3566" max="3567" width="12.77734375" style="201" customWidth="1"/>
    <col min="3568" max="3569" width="0" style="201" hidden="1" customWidth="1"/>
    <col min="3570" max="3570" width="24.21875" style="201" bestFit="1" customWidth="1"/>
    <col min="3571" max="3571" width="8.77734375" style="201" customWidth="1"/>
    <col min="3572" max="3572" width="1.77734375" style="201" customWidth="1"/>
    <col min="3573" max="3573" width="6.44140625" style="201" customWidth="1"/>
    <col min="3574" max="3574" width="1.77734375" style="201" customWidth="1"/>
    <col min="3575" max="3575" width="4.33203125" style="201" customWidth="1"/>
    <col min="3576" max="3576" width="1.88671875" style="201" customWidth="1"/>
    <col min="3577" max="3577" width="9.44140625" style="201" customWidth="1"/>
    <col min="3578" max="3578" width="13.5546875" style="201" customWidth="1"/>
    <col min="3579" max="3582" width="2.33203125" style="201" customWidth="1"/>
    <col min="3583" max="3583" width="8.88671875" style="201" customWidth="1"/>
    <col min="3584" max="3817" width="8.88671875" style="201"/>
    <col min="3818" max="3820" width="4.77734375" style="201" customWidth="1"/>
    <col min="3821" max="3821" width="23" style="201" customWidth="1"/>
    <col min="3822" max="3823" width="12.77734375" style="201" customWidth="1"/>
    <col min="3824" max="3825" width="0" style="201" hidden="1" customWidth="1"/>
    <col min="3826" max="3826" width="24.21875" style="201" bestFit="1" customWidth="1"/>
    <col min="3827" max="3827" width="8.77734375" style="201" customWidth="1"/>
    <col min="3828" max="3828" width="1.77734375" style="201" customWidth="1"/>
    <col min="3829" max="3829" width="6.44140625" style="201" customWidth="1"/>
    <col min="3830" max="3830" width="1.77734375" style="201" customWidth="1"/>
    <col min="3831" max="3831" width="4.33203125" style="201" customWidth="1"/>
    <col min="3832" max="3832" width="1.88671875" style="201" customWidth="1"/>
    <col min="3833" max="3833" width="9.44140625" style="201" customWidth="1"/>
    <col min="3834" max="3834" width="13.5546875" style="201" customWidth="1"/>
    <col min="3835" max="3838" width="2.33203125" style="201" customWidth="1"/>
    <col min="3839" max="3839" width="8.88671875" style="201" customWidth="1"/>
    <col min="3840" max="4073" width="8.88671875" style="201"/>
    <col min="4074" max="4076" width="4.77734375" style="201" customWidth="1"/>
    <col min="4077" max="4077" width="23" style="201" customWidth="1"/>
    <col min="4078" max="4079" width="12.77734375" style="201" customWidth="1"/>
    <col min="4080" max="4081" width="0" style="201" hidden="1" customWidth="1"/>
    <col min="4082" max="4082" width="24.21875" style="201" bestFit="1" customWidth="1"/>
    <col min="4083" max="4083" width="8.77734375" style="201" customWidth="1"/>
    <col min="4084" max="4084" width="1.77734375" style="201" customWidth="1"/>
    <col min="4085" max="4085" width="6.44140625" style="201" customWidth="1"/>
    <col min="4086" max="4086" width="1.77734375" style="201" customWidth="1"/>
    <col min="4087" max="4087" width="4.33203125" style="201" customWidth="1"/>
    <col min="4088" max="4088" width="1.88671875" style="201" customWidth="1"/>
    <col min="4089" max="4089" width="9.44140625" style="201" customWidth="1"/>
    <col min="4090" max="4090" width="13.5546875" style="201" customWidth="1"/>
    <col min="4091" max="4094" width="2.33203125" style="201" customWidth="1"/>
    <col min="4095" max="4095" width="8.88671875" style="201" customWidth="1"/>
    <col min="4096" max="4329" width="8.88671875" style="201"/>
    <col min="4330" max="4332" width="4.77734375" style="201" customWidth="1"/>
    <col min="4333" max="4333" width="23" style="201" customWidth="1"/>
    <col min="4334" max="4335" width="12.77734375" style="201" customWidth="1"/>
    <col min="4336" max="4337" width="0" style="201" hidden="1" customWidth="1"/>
    <col min="4338" max="4338" width="24.21875" style="201" bestFit="1" customWidth="1"/>
    <col min="4339" max="4339" width="8.77734375" style="201" customWidth="1"/>
    <col min="4340" max="4340" width="1.77734375" style="201" customWidth="1"/>
    <col min="4341" max="4341" width="6.44140625" style="201" customWidth="1"/>
    <col min="4342" max="4342" width="1.77734375" style="201" customWidth="1"/>
    <col min="4343" max="4343" width="4.33203125" style="201" customWidth="1"/>
    <col min="4344" max="4344" width="1.88671875" style="201" customWidth="1"/>
    <col min="4345" max="4345" width="9.44140625" style="201" customWidth="1"/>
    <col min="4346" max="4346" width="13.5546875" style="201" customWidth="1"/>
    <col min="4347" max="4350" width="2.33203125" style="201" customWidth="1"/>
    <col min="4351" max="4351" width="8.88671875" style="201" customWidth="1"/>
    <col min="4352" max="4585" width="8.88671875" style="201"/>
    <col min="4586" max="4588" width="4.77734375" style="201" customWidth="1"/>
    <col min="4589" max="4589" width="23" style="201" customWidth="1"/>
    <col min="4590" max="4591" width="12.77734375" style="201" customWidth="1"/>
    <col min="4592" max="4593" width="0" style="201" hidden="1" customWidth="1"/>
    <col min="4594" max="4594" width="24.21875" style="201" bestFit="1" customWidth="1"/>
    <col min="4595" max="4595" width="8.77734375" style="201" customWidth="1"/>
    <col min="4596" max="4596" width="1.77734375" style="201" customWidth="1"/>
    <col min="4597" max="4597" width="6.44140625" style="201" customWidth="1"/>
    <col min="4598" max="4598" width="1.77734375" style="201" customWidth="1"/>
    <col min="4599" max="4599" width="4.33203125" style="201" customWidth="1"/>
    <col min="4600" max="4600" width="1.88671875" style="201" customWidth="1"/>
    <col min="4601" max="4601" width="9.44140625" style="201" customWidth="1"/>
    <col min="4602" max="4602" width="13.5546875" style="201" customWidth="1"/>
    <col min="4603" max="4606" width="2.33203125" style="201" customWidth="1"/>
    <col min="4607" max="4607" width="8.88671875" style="201" customWidth="1"/>
    <col min="4608" max="4841" width="8.88671875" style="201"/>
    <col min="4842" max="4844" width="4.77734375" style="201" customWidth="1"/>
    <col min="4845" max="4845" width="23" style="201" customWidth="1"/>
    <col min="4846" max="4847" width="12.77734375" style="201" customWidth="1"/>
    <col min="4848" max="4849" width="0" style="201" hidden="1" customWidth="1"/>
    <col min="4850" max="4850" width="24.21875" style="201" bestFit="1" customWidth="1"/>
    <col min="4851" max="4851" width="8.77734375" style="201" customWidth="1"/>
    <col min="4852" max="4852" width="1.77734375" style="201" customWidth="1"/>
    <col min="4853" max="4853" width="6.44140625" style="201" customWidth="1"/>
    <col min="4854" max="4854" width="1.77734375" style="201" customWidth="1"/>
    <col min="4855" max="4855" width="4.33203125" style="201" customWidth="1"/>
    <col min="4856" max="4856" width="1.88671875" style="201" customWidth="1"/>
    <col min="4857" max="4857" width="9.44140625" style="201" customWidth="1"/>
    <col min="4858" max="4858" width="13.5546875" style="201" customWidth="1"/>
    <col min="4859" max="4862" width="2.33203125" style="201" customWidth="1"/>
    <col min="4863" max="4863" width="8.88671875" style="201" customWidth="1"/>
    <col min="4864" max="5097" width="8.88671875" style="201"/>
    <col min="5098" max="5100" width="4.77734375" style="201" customWidth="1"/>
    <col min="5101" max="5101" width="23" style="201" customWidth="1"/>
    <col min="5102" max="5103" width="12.77734375" style="201" customWidth="1"/>
    <col min="5104" max="5105" width="0" style="201" hidden="1" customWidth="1"/>
    <col min="5106" max="5106" width="24.21875" style="201" bestFit="1" customWidth="1"/>
    <col min="5107" max="5107" width="8.77734375" style="201" customWidth="1"/>
    <col min="5108" max="5108" width="1.77734375" style="201" customWidth="1"/>
    <col min="5109" max="5109" width="6.44140625" style="201" customWidth="1"/>
    <col min="5110" max="5110" width="1.77734375" style="201" customWidth="1"/>
    <col min="5111" max="5111" width="4.33203125" style="201" customWidth="1"/>
    <col min="5112" max="5112" width="1.88671875" style="201" customWidth="1"/>
    <col min="5113" max="5113" width="9.44140625" style="201" customWidth="1"/>
    <col min="5114" max="5114" width="13.5546875" style="201" customWidth="1"/>
    <col min="5115" max="5118" width="2.33203125" style="201" customWidth="1"/>
    <col min="5119" max="5119" width="8.88671875" style="201" customWidth="1"/>
    <col min="5120" max="5353" width="8.88671875" style="201"/>
    <col min="5354" max="5356" width="4.77734375" style="201" customWidth="1"/>
    <col min="5357" max="5357" width="23" style="201" customWidth="1"/>
    <col min="5358" max="5359" width="12.77734375" style="201" customWidth="1"/>
    <col min="5360" max="5361" width="0" style="201" hidden="1" customWidth="1"/>
    <col min="5362" max="5362" width="24.21875" style="201" bestFit="1" customWidth="1"/>
    <col min="5363" max="5363" width="8.77734375" style="201" customWidth="1"/>
    <col min="5364" max="5364" width="1.77734375" style="201" customWidth="1"/>
    <col min="5365" max="5365" width="6.44140625" style="201" customWidth="1"/>
    <col min="5366" max="5366" width="1.77734375" style="201" customWidth="1"/>
    <col min="5367" max="5367" width="4.33203125" style="201" customWidth="1"/>
    <col min="5368" max="5368" width="1.88671875" style="201" customWidth="1"/>
    <col min="5369" max="5369" width="9.44140625" style="201" customWidth="1"/>
    <col min="5370" max="5370" width="13.5546875" style="201" customWidth="1"/>
    <col min="5371" max="5374" width="2.33203125" style="201" customWidth="1"/>
    <col min="5375" max="5375" width="8.88671875" style="201" customWidth="1"/>
    <col min="5376" max="5609" width="8.88671875" style="201"/>
    <col min="5610" max="5612" width="4.77734375" style="201" customWidth="1"/>
    <col min="5613" max="5613" width="23" style="201" customWidth="1"/>
    <col min="5614" max="5615" width="12.77734375" style="201" customWidth="1"/>
    <col min="5616" max="5617" width="0" style="201" hidden="1" customWidth="1"/>
    <col min="5618" max="5618" width="24.21875" style="201" bestFit="1" customWidth="1"/>
    <col min="5619" max="5619" width="8.77734375" style="201" customWidth="1"/>
    <col min="5620" max="5620" width="1.77734375" style="201" customWidth="1"/>
    <col min="5621" max="5621" width="6.44140625" style="201" customWidth="1"/>
    <col min="5622" max="5622" width="1.77734375" style="201" customWidth="1"/>
    <col min="5623" max="5623" width="4.33203125" style="201" customWidth="1"/>
    <col min="5624" max="5624" width="1.88671875" style="201" customWidth="1"/>
    <col min="5625" max="5625" width="9.44140625" style="201" customWidth="1"/>
    <col min="5626" max="5626" width="13.5546875" style="201" customWidth="1"/>
    <col min="5627" max="5630" width="2.33203125" style="201" customWidth="1"/>
    <col min="5631" max="5631" width="8.88671875" style="201" customWidth="1"/>
    <col min="5632" max="5865" width="8.88671875" style="201"/>
    <col min="5866" max="5868" width="4.77734375" style="201" customWidth="1"/>
    <col min="5869" max="5869" width="23" style="201" customWidth="1"/>
    <col min="5870" max="5871" width="12.77734375" style="201" customWidth="1"/>
    <col min="5872" max="5873" width="0" style="201" hidden="1" customWidth="1"/>
    <col min="5874" max="5874" width="24.21875" style="201" bestFit="1" customWidth="1"/>
    <col min="5875" max="5875" width="8.77734375" style="201" customWidth="1"/>
    <col min="5876" max="5876" width="1.77734375" style="201" customWidth="1"/>
    <col min="5877" max="5877" width="6.44140625" style="201" customWidth="1"/>
    <col min="5878" max="5878" width="1.77734375" style="201" customWidth="1"/>
    <col min="5879" max="5879" width="4.33203125" style="201" customWidth="1"/>
    <col min="5880" max="5880" width="1.88671875" style="201" customWidth="1"/>
    <col min="5881" max="5881" width="9.44140625" style="201" customWidth="1"/>
    <col min="5882" max="5882" width="13.5546875" style="201" customWidth="1"/>
    <col min="5883" max="5886" width="2.33203125" style="201" customWidth="1"/>
    <col min="5887" max="5887" width="8.88671875" style="201" customWidth="1"/>
    <col min="5888" max="6121" width="8.88671875" style="201"/>
    <col min="6122" max="6124" width="4.77734375" style="201" customWidth="1"/>
    <col min="6125" max="6125" width="23" style="201" customWidth="1"/>
    <col min="6126" max="6127" width="12.77734375" style="201" customWidth="1"/>
    <col min="6128" max="6129" width="0" style="201" hidden="1" customWidth="1"/>
    <col min="6130" max="6130" width="24.21875" style="201" bestFit="1" customWidth="1"/>
    <col min="6131" max="6131" width="8.77734375" style="201" customWidth="1"/>
    <col min="6132" max="6132" width="1.77734375" style="201" customWidth="1"/>
    <col min="6133" max="6133" width="6.44140625" style="201" customWidth="1"/>
    <col min="6134" max="6134" width="1.77734375" style="201" customWidth="1"/>
    <col min="6135" max="6135" width="4.33203125" style="201" customWidth="1"/>
    <col min="6136" max="6136" width="1.88671875" style="201" customWidth="1"/>
    <col min="6137" max="6137" width="9.44140625" style="201" customWidth="1"/>
    <col min="6138" max="6138" width="13.5546875" style="201" customWidth="1"/>
    <col min="6139" max="6142" width="2.33203125" style="201" customWidth="1"/>
    <col min="6143" max="6143" width="8.88671875" style="201" customWidth="1"/>
    <col min="6144" max="6377" width="8.88671875" style="201"/>
    <col min="6378" max="6380" width="4.77734375" style="201" customWidth="1"/>
    <col min="6381" max="6381" width="23" style="201" customWidth="1"/>
    <col min="6382" max="6383" width="12.77734375" style="201" customWidth="1"/>
    <col min="6384" max="6385" width="0" style="201" hidden="1" customWidth="1"/>
    <col min="6386" max="6386" width="24.21875" style="201" bestFit="1" customWidth="1"/>
    <col min="6387" max="6387" width="8.77734375" style="201" customWidth="1"/>
    <col min="6388" max="6388" width="1.77734375" style="201" customWidth="1"/>
    <col min="6389" max="6389" width="6.44140625" style="201" customWidth="1"/>
    <col min="6390" max="6390" width="1.77734375" style="201" customWidth="1"/>
    <col min="6391" max="6391" width="4.33203125" style="201" customWidth="1"/>
    <col min="6392" max="6392" width="1.88671875" style="201" customWidth="1"/>
    <col min="6393" max="6393" width="9.44140625" style="201" customWidth="1"/>
    <col min="6394" max="6394" width="13.5546875" style="201" customWidth="1"/>
    <col min="6395" max="6398" width="2.33203125" style="201" customWidth="1"/>
    <col min="6399" max="6399" width="8.88671875" style="201" customWidth="1"/>
    <col min="6400" max="6633" width="8.88671875" style="201"/>
    <col min="6634" max="6636" width="4.77734375" style="201" customWidth="1"/>
    <col min="6637" max="6637" width="23" style="201" customWidth="1"/>
    <col min="6638" max="6639" width="12.77734375" style="201" customWidth="1"/>
    <col min="6640" max="6641" width="0" style="201" hidden="1" customWidth="1"/>
    <col min="6642" max="6642" width="24.21875" style="201" bestFit="1" customWidth="1"/>
    <col min="6643" max="6643" width="8.77734375" style="201" customWidth="1"/>
    <col min="6644" max="6644" width="1.77734375" style="201" customWidth="1"/>
    <col min="6645" max="6645" width="6.44140625" style="201" customWidth="1"/>
    <col min="6646" max="6646" width="1.77734375" style="201" customWidth="1"/>
    <col min="6647" max="6647" width="4.33203125" style="201" customWidth="1"/>
    <col min="6648" max="6648" width="1.88671875" style="201" customWidth="1"/>
    <col min="6649" max="6649" width="9.44140625" style="201" customWidth="1"/>
    <col min="6650" max="6650" width="13.5546875" style="201" customWidth="1"/>
    <col min="6651" max="6654" width="2.33203125" style="201" customWidth="1"/>
    <col min="6655" max="6655" width="8.88671875" style="201" customWidth="1"/>
    <col min="6656" max="6889" width="8.88671875" style="201"/>
    <col min="6890" max="6892" width="4.77734375" style="201" customWidth="1"/>
    <col min="6893" max="6893" width="23" style="201" customWidth="1"/>
    <col min="6894" max="6895" width="12.77734375" style="201" customWidth="1"/>
    <col min="6896" max="6897" width="0" style="201" hidden="1" customWidth="1"/>
    <col min="6898" max="6898" width="24.21875" style="201" bestFit="1" customWidth="1"/>
    <col min="6899" max="6899" width="8.77734375" style="201" customWidth="1"/>
    <col min="6900" max="6900" width="1.77734375" style="201" customWidth="1"/>
    <col min="6901" max="6901" width="6.44140625" style="201" customWidth="1"/>
    <col min="6902" max="6902" width="1.77734375" style="201" customWidth="1"/>
    <col min="6903" max="6903" width="4.33203125" style="201" customWidth="1"/>
    <col min="6904" max="6904" width="1.88671875" style="201" customWidth="1"/>
    <col min="6905" max="6905" width="9.44140625" style="201" customWidth="1"/>
    <col min="6906" max="6906" width="13.5546875" style="201" customWidth="1"/>
    <col min="6907" max="6910" width="2.33203125" style="201" customWidth="1"/>
    <col min="6911" max="6911" width="8.88671875" style="201" customWidth="1"/>
    <col min="6912" max="7145" width="8.88671875" style="201"/>
    <col min="7146" max="7148" width="4.77734375" style="201" customWidth="1"/>
    <col min="7149" max="7149" width="23" style="201" customWidth="1"/>
    <col min="7150" max="7151" width="12.77734375" style="201" customWidth="1"/>
    <col min="7152" max="7153" width="0" style="201" hidden="1" customWidth="1"/>
    <col min="7154" max="7154" width="24.21875" style="201" bestFit="1" customWidth="1"/>
    <col min="7155" max="7155" width="8.77734375" style="201" customWidth="1"/>
    <col min="7156" max="7156" width="1.77734375" style="201" customWidth="1"/>
    <col min="7157" max="7157" width="6.44140625" style="201" customWidth="1"/>
    <col min="7158" max="7158" width="1.77734375" style="201" customWidth="1"/>
    <col min="7159" max="7159" width="4.33203125" style="201" customWidth="1"/>
    <col min="7160" max="7160" width="1.88671875" style="201" customWidth="1"/>
    <col min="7161" max="7161" width="9.44140625" style="201" customWidth="1"/>
    <col min="7162" max="7162" width="13.5546875" style="201" customWidth="1"/>
    <col min="7163" max="7166" width="2.33203125" style="201" customWidth="1"/>
    <col min="7167" max="7167" width="8.88671875" style="201" customWidth="1"/>
    <col min="7168" max="7401" width="8.88671875" style="201"/>
    <col min="7402" max="7404" width="4.77734375" style="201" customWidth="1"/>
    <col min="7405" max="7405" width="23" style="201" customWidth="1"/>
    <col min="7406" max="7407" width="12.77734375" style="201" customWidth="1"/>
    <col min="7408" max="7409" width="0" style="201" hidden="1" customWidth="1"/>
    <col min="7410" max="7410" width="24.21875" style="201" bestFit="1" customWidth="1"/>
    <col min="7411" max="7411" width="8.77734375" style="201" customWidth="1"/>
    <col min="7412" max="7412" width="1.77734375" style="201" customWidth="1"/>
    <col min="7413" max="7413" width="6.44140625" style="201" customWidth="1"/>
    <col min="7414" max="7414" width="1.77734375" style="201" customWidth="1"/>
    <col min="7415" max="7415" width="4.33203125" style="201" customWidth="1"/>
    <col min="7416" max="7416" width="1.88671875" style="201" customWidth="1"/>
    <col min="7417" max="7417" width="9.44140625" style="201" customWidth="1"/>
    <col min="7418" max="7418" width="13.5546875" style="201" customWidth="1"/>
    <col min="7419" max="7422" width="2.33203125" style="201" customWidth="1"/>
    <col min="7423" max="7423" width="8.88671875" style="201" customWidth="1"/>
    <col min="7424" max="7657" width="8.88671875" style="201"/>
    <col min="7658" max="7660" width="4.77734375" style="201" customWidth="1"/>
    <col min="7661" max="7661" width="23" style="201" customWidth="1"/>
    <col min="7662" max="7663" width="12.77734375" style="201" customWidth="1"/>
    <col min="7664" max="7665" width="0" style="201" hidden="1" customWidth="1"/>
    <col min="7666" max="7666" width="24.21875" style="201" bestFit="1" customWidth="1"/>
    <col min="7667" max="7667" width="8.77734375" style="201" customWidth="1"/>
    <col min="7668" max="7668" width="1.77734375" style="201" customWidth="1"/>
    <col min="7669" max="7669" width="6.44140625" style="201" customWidth="1"/>
    <col min="7670" max="7670" width="1.77734375" style="201" customWidth="1"/>
    <col min="7671" max="7671" width="4.33203125" style="201" customWidth="1"/>
    <col min="7672" max="7672" width="1.88671875" style="201" customWidth="1"/>
    <col min="7673" max="7673" width="9.44140625" style="201" customWidth="1"/>
    <col min="7674" max="7674" width="13.5546875" style="201" customWidth="1"/>
    <col min="7675" max="7678" width="2.33203125" style="201" customWidth="1"/>
    <col min="7679" max="7679" width="8.88671875" style="201" customWidth="1"/>
    <col min="7680" max="7913" width="8.88671875" style="201"/>
    <col min="7914" max="7916" width="4.77734375" style="201" customWidth="1"/>
    <col min="7917" max="7917" width="23" style="201" customWidth="1"/>
    <col min="7918" max="7919" width="12.77734375" style="201" customWidth="1"/>
    <col min="7920" max="7921" width="0" style="201" hidden="1" customWidth="1"/>
    <col min="7922" max="7922" width="24.21875" style="201" bestFit="1" customWidth="1"/>
    <col min="7923" max="7923" width="8.77734375" style="201" customWidth="1"/>
    <col min="7924" max="7924" width="1.77734375" style="201" customWidth="1"/>
    <col min="7925" max="7925" width="6.44140625" style="201" customWidth="1"/>
    <col min="7926" max="7926" width="1.77734375" style="201" customWidth="1"/>
    <col min="7927" max="7927" width="4.33203125" style="201" customWidth="1"/>
    <col min="7928" max="7928" width="1.88671875" style="201" customWidth="1"/>
    <col min="7929" max="7929" width="9.44140625" style="201" customWidth="1"/>
    <col min="7930" max="7930" width="13.5546875" style="201" customWidth="1"/>
    <col min="7931" max="7934" width="2.33203125" style="201" customWidth="1"/>
    <col min="7935" max="7935" width="8.88671875" style="201" customWidth="1"/>
    <col min="7936" max="8169" width="8.88671875" style="201"/>
    <col min="8170" max="8172" width="4.77734375" style="201" customWidth="1"/>
    <col min="8173" max="8173" width="23" style="201" customWidth="1"/>
    <col min="8174" max="8175" width="12.77734375" style="201" customWidth="1"/>
    <col min="8176" max="8177" width="0" style="201" hidden="1" customWidth="1"/>
    <col min="8178" max="8178" width="24.21875" style="201" bestFit="1" customWidth="1"/>
    <col min="8179" max="8179" width="8.77734375" style="201" customWidth="1"/>
    <col min="8180" max="8180" width="1.77734375" style="201" customWidth="1"/>
    <col min="8181" max="8181" width="6.44140625" style="201" customWidth="1"/>
    <col min="8182" max="8182" width="1.77734375" style="201" customWidth="1"/>
    <col min="8183" max="8183" width="4.33203125" style="201" customWidth="1"/>
    <col min="8184" max="8184" width="1.88671875" style="201" customWidth="1"/>
    <col min="8185" max="8185" width="9.44140625" style="201" customWidth="1"/>
    <col min="8186" max="8186" width="13.5546875" style="201" customWidth="1"/>
    <col min="8187" max="8190" width="2.33203125" style="201" customWidth="1"/>
    <col min="8191" max="8191" width="8.88671875" style="201" customWidth="1"/>
    <col min="8192" max="8425" width="8.88671875" style="201"/>
    <col min="8426" max="8428" width="4.77734375" style="201" customWidth="1"/>
    <col min="8429" max="8429" width="23" style="201" customWidth="1"/>
    <col min="8430" max="8431" width="12.77734375" style="201" customWidth="1"/>
    <col min="8432" max="8433" width="0" style="201" hidden="1" customWidth="1"/>
    <col min="8434" max="8434" width="24.21875" style="201" bestFit="1" customWidth="1"/>
    <col min="8435" max="8435" width="8.77734375" style="201" customWidth="1"/>
    <col min="8436" max="8436" width="1.77734375" style="201" customWidth="1"/>
    <col min="8437" max="8437" width="6.44140625" style="201" customWidth="1"/>
    <col min="8438" max="8438" width="1.77734375" style="201" customWidth="1"/>
    <col min="8439" max="8439" width="4.33203125" style="201" customWidth="1"/>
    <col min="8440" max="8440" width="1.88671875" style="201" customWidth="1"/>
    <col min="8441" max="8441" width="9.44140625" style="201" customWidth="1"/>
    <col min="8442" max="8442" width="13.5546875" style="201" customWidth="1"/>
    <col min="8443" max="8446" width="2.33203125" style="201" customWidth="1"/>
    <col min="8447" max="8447" width="8.88671875" style="201" customWidth="1"/>
    <col min="8448" max="8681" width="8.88671875" style="201"/>
    <col min="8682" max="8684" width="4.77734375" style="201" customWidth="1"/>
    <col min="8685" max="8685" width="23" style="201" customWidth="1"/>
    <col min="8686" max="8687" width="12.77734375" style="201" customWidth="1"/>
    <col min="8688" max="8689" width="0" style="201" hidden="1" customWidth="1"/>
    <col min="8690" max="8690" width="24.21875" style="201" bestFit="1" customWidth="1"/>
    <col min="8691" max="8691" width="8.77734375" style="201" customWidth="1"/>
    <col min="8692" max="8692" width="1.77734375" style="201" customWidth="1"/>
    <col min="8693" max="8693" width="6.44140625" style="201" customWidth="1"/>
    <col min="8694" max="8694" width="1.77734375" style="201" customWidth="1"/>
    <col min="8695" max="8695" width="4.33203125" style="201" customWidth="1"/>
    <col min="8696" max="8696" width="1.88671875" style="201" customWidth="1"/>
    <col min="8697" max="8697" width="9.44140625" style="201" customWidth="1"/>
    <col min="8698" max="8698" width="13.5546875" style="201" customWidth="1"/>
    <col min="8699" max="8702" width="2.33203125" style="201" customWidth="1"/>
    <col min="8703" max="8703" width="8.88671875" style="201" customWidth="1"/>
    <col min="8704" max="8937" width="8.88671875" style="201"/>
    <col min="8938" max="8940" width="4.77734375" style="201" customWidth="1"/>
    <col min="8941" max="8941" width="23" style="201" customWidth="1"/>
    <col min="8942" max="8943" width="12.77734375" style="201" customWidth="1"/>
    <col min="8944" max="8945" width="0" style="201" hidden="1" customWidth="1"/>
    <col min="8946" max="8946" width="24.21875" style="201" bestFit="1" customWidth="1"/>
    <col min="8947" max="8947" width="8.77734375" style="201" customWidth="1"/>
    <col min="8948" max="8948" width="1.77734375" style="201" customWidth="1"/>
    <col min="8949" max="8949" width="6.44140625" style="201" customWidth="1"/>
    <col min="8950" max="8950" width="1.77734375" style="201" customWidth="1"/>
    <col min="8951" max="8951" width="4.33203125" style="201" customWidth="1"/>
    <col min="8952" max="8952" width="1.88671875" style="201" customWidth="1"/>
    <col min="8953" max="8953" width="9.44140625" style="201" customWidth="1"/>
    <col min="8954" max="8954" width="13.5546875" style="201" customWidth="1"/>
    <col min="8955" max="8958" width="2.33203125" style="201" customWidth="1"/>
    <col min="8959" max="8959" width="8.88671875" style="201" customWidth="1"/>
    <col min="8960" max="9193" width="8.88671875" style="201"/>
    <col min="9194" max="9196" width="4.77734375" style="201" customWidth="1"/>
    <col min="9197" max="9197" width="23" style="201" customWidth="1"/>
    <col min="9198" max="9199" width="12.77734375" style="201" customWidth="1"/>
    <col min="9200" max="9201" width="0" style="201" hidden="1" customWidth="1"/>
    <col min="9202" max="9202" width="24.21875" style="201" bestFit="1" customWidth="1"/>
    <col min="9203" max="9203" width="8.77734375" style="201" customWidth="1"/>
    <col min="9204" max="9204" width="1.77734375" style="201" customWidth="1"/>
    <col min="9205" max="9205" width="6.44140625" style="201" customWidth="1"/>
    <col min="9206" max="9206" width="1.77734375" style="201" customWidth="1"/>
    <col min="9207" max="9207" width="4.33203125" style="201" customWidth="1"/>
    <col min="9208" max="9208" width="1.88671875" style="201" customWidth="1"/>
    <col min="9209" max="9209" width="9.44140625" style="201" customWidth="1"/>
    <col min="9210" max="9210" width="13.5546875" style="201" customWidth="1"/>
    <col min="9211" max="9214" width="2.33203125" style="201" customWidth="1"/>
    <col min="9215" max="9215" width="8.88671875" style="201" customWidth="1"/>
    <col min="9216" max="9449" width="8.88671875" style="201"/>
    <col min="9450" max="9452" width="4.77734375" style="201" customWidth="1"/>
    <col min="9453" max="9453" width="23" style="201" customWidth="1"/>
    <col min="9454" max="9455" width="12.77734375" style="201" customWidth="1"/>
    <col min="9456" max="9457" width="0" style="201" hidden="1" customWidth="1"/>
    <col min="9458" max="9458" width="24.21875" style="201" bestFit="1" customWidth="1"/>
    <col min="9459" max="9459" width="8.77734375" style="201" customWidth="1"/>
    <col min="9460" max="9460" width="1.77734375" style="201" customWidth="1"/>
    <col min="9461" max="9461" width="6.44140625" style="201" customWidth="1"/>
    <col min="9462" max="9462" width="1.77734375" style="201" customWidth="1"/>
    <col min="9463" max="9463" width="4.33203125" style="201" customWidth="1"/>
    <col min="9464" max="9464" width="1.88671875" style="201" customWidth="1"/>
    <col min="9465" max="9465" width="9.44140625" style="201" customWidth="1"/>
    <col min="9466" max="9466" width="13.5546875" style="201" customWidth="1"/>
    <col min="9467" max="9470" width="2.33203125" style="201" customWidth="1"/>
    <col min="9471" max="9471" width="8.88671875" style="201" customWidth="1"/>
    <col min="9472" max="9705" width="8.88671875" style="201"/>
    <col min="9706" max="9708" width="4.77734375" style="201" customWidth="1"/>
    <col min="9709" max="9709" width="23" style="201" customWidth="1"/>
    <col min="9710" max="9711" width="12.77734375" style="201" customWidth="1"/>
    <col min="9712" max="9713" width="0" style="201" hidden="1" customWidth="1"/>
    <col min="9714" max="9714" width="24.21875" style="201" bestFit="1" customWidth="1"/>
    <col min="9715" max="9715" width="8.77734375" style="201" customWidth="1"/>
    <col min="9716" max="9716" width="1.77734375" style="201" customWidth="1"/>
    <col min="9717" max="9717" width="6.44140625" style="201" customWidth="1"/>
    <col min="9718" max="9718" width="1.77734375" style="201" customWidth="1"/>
    <col min="9719" max="9719" width="4.33203125" style="201" customWidth="1"/>
    <col min="9720" max="9720" width="1.88671875" style="201" customWidth="1"/>
    <col min="9721" max="9721" width="9.44140625" style="201" customWidth="1"/>
    <col min="9722" max="9722" width="13.5546875" style="201" customWidth="1"/>
    <col min="9723" max="9726" width="2.33203125" style="201" customWidth="1"/>
    <col min="9727" max="9727" width="8.88671875" style="201" customWidth="1"/>
    <col min="9728" max="9961" width="8.88671875" style="201"/>
    <col min="9962" max="9964" width="4.77734375" style="201" customWidth="1"/>
    <col min="9965" max="9965" width="23" style="201" customWidth="1"/>
    <col min="9966" max="9967" width="12.77734375" style="201" customWidth="1"/>
    <col min="9968" max="9969" width="0" style="201" hidden="1" customWidth="1"/>
    <col min="9970" max="9970" width="24.21875" style="201" bestFit="1" customWidth="1"/>
    <col min="9971" max="9971" width="8.77734375" style="201" customWidth="1"/>
    <col min="9972" max="9972" width="1.77734375" style="201" customWidth="1"/>
    <col min="9973" max="9973" width="6.44140625" style="201" customWidth="1"/>
    <col min="9974" max="9974" width="1.77734375" style="201" customWidth="1"/>
    <col min="9975" max="9975" width="4.33203125" style="201" customWidth="1"/>
    <col min="9976" max="9976" width="1.88671875" style="201" customWidth="1"/>
    <col min="9977" max="9977" width="9.44140625" style="201" customWidth="1"/>
    <col min="9978" max="9978" width="13.5546875" style="201" customWidth="1"/>
    <col min="9979" max="9982" width="2.33203125" style="201" customWidth="1"/>
    <col min="9983" max="9983" width="8.88671875" style="201" customWidth="1"/>
    <col min="9984" max="10217" width="8.88671875" style="201"/>
    <col min="10218" max="10220" width="4.77734375" style="201" customWidth="1"/>
    <col min="10221" max="10221" width="23" style="201" customWidth="1"/>
    <col min="10222" max="10223" width="12.77734375" style="201" customWidth="1"/>
    <col min="10224" max="10225" width="0" style="201" hidden="1" customWidth="1"/>
    <col min="10226" max="10226" width="24.21875" style="201" bestFit="1" customWidth="1"/>
    <col min="10227" max="10227" width="8.77734375" style="201" customWidth="1"/>
    <col min="10228" max="10228" width="1.77734375" style="201" customWidth="1"/>
    <col min="10229" max="10229" width="6.44140625" style="201" customWidth="1"/>
    <col min="10230" max="10230" width="1.77734375" style="201" customWidth="1"/>
    <col min="10231" max="10231" width="4.33203125" style="201" customWidth="1"/>
    <col min="10232" max="10232" width="1.88671875" style="201" customWidth="1"/>
    <col min="10233" max="10233" width="9.44140625" style="201" customWidth="1"/>
    <col min="10234" max="10234" width="13.5546875" style="201" customWidth="1"/>
    <col min="10235" max="10238" width="2.33203125" style="201" customWidth="1"/>
    <col min="10239" max="10239" width="8.88671875" style="201" customWidth="1"/>
    <col min="10240" max="10473" width="8.88671875" style="201"/>
    <col min="10474" max="10476" width="4.77734375" style="201" customWidth="1"/>
    <col min="10477" max="10477" width="23" style="201" customWidth="1"/>
    <col min="10478" max="10479" width="12.77734375" style="201" customWidth="1"/>
    <col min="10480" max="10481" width="0" style="201" hidden="1" customWidth="1"/>
    <col min="10482" max="10482" width="24.21875" style="201" bestFit="1" customWidth="1"/>
    <col min="10483" max="10483" width="8.77734375" style="201" customWidth="1"/>
    <col min="10484" max="10484" width="1.77734375" style="201" customWidth="1"/>
    <col min="10485" max="10485" width="6.44140625" style="201" customWidth="1"/>
    <col min="10486" max="10486" width="1.77734375" style="201" customWidth="1"/>
    <col min="10487" max="10487" width="4.33203125" style="201" customWidth="1"/>
    <col min="10488" max="10488" width="1.88671875" style="201" customWidth="1"/>
    <col min="10489" max="10489" width="9.44140625" style="201" customWidth="1"/>
    <col min="10490" max="10490" width="13.5546875" style="201" customWidth="1"/>
    <col min="10491" max="10494" width="2.33203125" style="201" customWidth="1"/>
    <col min="10495" max="10495" width="8.88671875" style="201" customWidth="1"/>
    <col min="10496" max="10729" width="8.88671875" style="201"/>
    <col min="10730" max="10732" width="4.77734375" style="201" customWidth="1"/>
    <col min="10733" max="10733" width="23" style="201" customWidth="1"/>
    <col min="10734" max="10735" width="12.77734375" style="201" customWidth="1"/>
    <col min="10736" max="10737" width="0" style="201" hidden="1" customWidth="1"/>
    <col min="10738" max="10738" width="24.21875" style="201" bestFit="1" customWidth="1"/>
    <col min="10739" max="10739" width="8.77734375" style="201" customWidth="1"/>
    <col min="10740" max="10740" width="1.77734375" style="201" customWidth="1"/>
    <col min="10741" max="10741" width="6.44140625" style="201" customWidth="1"/>
    <col min="10742" max="10742" width="1.77734375" style="201" customWidth="1"/>
    <col min="10743" max="10743" width="4.33203125" style="201" customWidth="1"/>
    <col min="10744" max="10744" width="1.88671875" style="201" customWidth="1"/>
    <col min="10745" max="10745" width="9.44140625" style="201" customWidth="1"/>
    <col min="10746" max="10746" width="13.5546875" style="201" customWidth="1"/>
    <col min="10747" max="10750" width="2.33203125" style="201" customWidth="1"/>
    <col min="10751" max="10751" width="8.88671875" style="201" customWidth="1"/>
    <col min="10752" max="10985" width="8.88671875" style="201"/>
    <col min="10986" max="10988" width="4.77734375" style="201" customWidth="1"/>
    <col min="10989" max="10989" width="23" style="201" customWidth="1"/>
    <col min="10990" max="10991" width="12.77734375" style="201" customWidth="1"/>
    <col min="10992" max="10993" width="0" style="201" hidden="1" customWidth="1"/>
    <col min="10994" max="10994" width="24.21875" style="201" bestFit="1" customWidth="1"/>
    <col min="10995" max="10995" width="8.77734375" style="201" customWidth="1"/>
    <col min="10996" max="10996" width="1.77734375" style="201" customWidth="1"/>
    <col min="10997" max="10997" width="6.44140625" style="201" customWidth="1"/>
    <col min="10998" max="10998" width="1.77734375" style="201" customWidth="1"/>
    <col min="10999" max="10999" width="4.33203125" style="201" customWidth="1"/>
    <col min="11000" max="11000" width="1.88671875" style="201" customWidth="1"/>
    <col min="11001" max="11001" width="9.44140625" style="201" customWidth="1"/>
    <col min="11002" max="11002" width="13.5546875" style="201" customWidth="1"/>
    <col min="11003" max="11006" width="2.33203125" style="201" customWidth="1"/>
    <col min="11007" max="11007" width="8.88671875" style="201" customWidth="1"/>
    <col min="11008" max="11241" width="8.88671875" style="201"/>
    <col min="11242" max="11244" width="4.77734375" style="201" customWidth="1"/>
    <col min="11245" max="11245" width="23" style="201" customWidth="1"/>
    <col min="11246" max="11247" width="12.77734375" style="201" customWidth="1"/>
    <col min="11248" max="11249" width="0" style="201" hidden="1" customWidth="1"/>
    <col min="11250" max="11250" width="24.21875" style="201" bestFit="1" customWidth="1"/>
    <col min="11251" max="11251" width="8.77734375" style="201" customWidth="1"/>
    <col min="11252" max="11252" width="1.77734375" style="201" customWidth="1"/>
    <col min="11253" max="11253" width="6.44140625" style="201" customWidth="1"/>
    <col min="11254" max="11254" width="1.77734375" style="201" customWidth="1"/>
    <col min="11255" max="11255" width="4.33203125" style="201" customWidth="1"/>
    <col min="11256" max="11256" width="1.88671875" style="201" customWidth="1"/>
    <col min="11257" max="11257" width="9.44140625" style="201" customWidth="1"/>
    <col min="11258" max="11258" width="13.5546875" style="201" customWidth="1"/>
    <col min="11259" max="11262" width="2.33203125" style="201" customWidth="1"/>
    <col min="11263" max="11263" width="8.88671875" style="201" customWidth="1"/>
    <col min="11264" max="11497" width="8.88671875" style="201"/>
    <col min="11498" max="11500" width="4.77734375" style="201" customWidth="1"/>
    <col min="11501" max="11501" width="23" style="201" customWidth="1"/>
    <col min="11502" max="11503" width="12.77734375" style="201" customWidth="1"/>
    <col min="11504" max="11505" width="0" style="201" hidden="1" customWidth="1"/>
    <col min="11506" max="11506" width="24.21875" style="201" bestFit="1" customWidth="1"/>
    <col min="11507" max="11507" width="8.77734375" style="201" customWidth="1"/>
    <col min="11508" max="11508" width="1.77734375" style="201" customWidth="1"/>
    <col min="11509" max="11509" width="6.44140625" style="201" customWidth="1"/>
    <col min="11510" max="11510" width="1.77734375" style="201" customWidth="1"/>
    <col min="11511" max="11511" width="4.33203125" style="201" customWidth="1"/>
    <col min="11512" max="11512" width="1.88671875" style="201" customWidth="1"/>
    <col min="11513" max="11513" width="9.44140625" style="201" customWidth="1"/>
    <col min="11514" max="11514" width="13.5546875" style="201" customWidth="1"/>
    <col min="11515" max="11518" width="2.33203125" style="201" customWidth="1"/>
    <col min="11519" max="11519" width="8.88671875" style="201" customWidth="1"/>
    <col min="11520" max="11753" width="8.88671875" style="201"/>
    <col min="11754" max="11756" width="4.77734375" style="201" customWidth="1"/>
    <col min="11757" max="11757" width="23" style="201" customWidth="1"/>
    <col min="11758" max="11759" width="12.77734375" style="201" customWidth="1"/>
    <col min="11760" max="11761" width="0" style="201" hidden="1" customWidth="1"/>
    <col min="11762" max="11762" width="24.21875" style="201" bestFit="1" customWidth="1"/>
    <col min="11763" max="11763" width="8.77734375" style="201" customWidth="1"/>
    <col min="11764" max="11764" width="1.77734375" style="201" customWidth="1"/>
    <col min="11765" max="11765" width="6.44140625" style="201" customWidth="1"/>
    <col min="11766" max="11766" width="1.77734375" style="201" customWidth="1"/>
    <col min="11767" max="11767" width="4.33203125" style="201" customWidth="1"/>
    <col min="11768" max="11768" width="1.88671875" style="201" customWidth="1"/>
    <col min="11769" max="11769" width="9.44140625" style="201" customWidth="1"/>
    <col min="11770" max="11770" width="13.5546875" style="201" customWidth="1"/>
    <col min="11771" max="11774" width="2.33203125" style="201" customWidth="1"/>
    <col min="11775" max="11775" width="8.88671875" style="201" customWidth="1"/>
    <col min="11776" max="12009" width="8.88671875" style="201"/>
    <col min="12010" max="12012" width="4.77734375" style="201" customWidth="1"/>
    <col min="12013" max="12013" width="23" style="201" customWidth="1"/>
    <col min="12014" max="12015" width="12.77734375" style="201" customWidth="1"/>
    <col min="12016" max="12017" width="0" style="201" hidden="1" customWidth="1"/>
    <col min="12018" max="12018" width="24.21875" style="201" bestFit="1" customWidth="1"/>
    <col min="12019" max="12019" width="8.77734375" style="201" customWidth="1"/>
    <col min="12020" max="12020" width="1.77734375" style="201" customWidth="1"/>
    <col min="12021" max="12021" width="6.44140625" style="201" customWidth="1"/>
    <col min="12022" max="12022" width="1.77734375" style="201" customWidth="1"/>
    <col min="12023" max="12023" width="4.33203125" style="201" customWidth="1"/>
    <col min="12024" max="12024" width="1.88671875" style="201" customWidth="1"/>
    <col min="12025" max="12025" width="9.44140625" style="201" customWidth="1"/>
    <col min="12026" max="12026" width="13.5546875" style="201" customWidth="1"/>
    <col min="12027" max="12030" width="2.33203125" style="201" customWidth="1"/>
    <col min="12031" max="12031" width="8.88671875" style="201" customWidth="1"/>
    <col min="12032" max="12265" width="8.88671875" style="201"/>
    <col min="12266" max="12268" width="4.77734375" style="201" customWidth="1"/>
    <col min="12269" max="12269" width="23" style="201" customWidth="1"/>
    <col min="12270" max="12271" width="12.77734375" style="201" customWidth="1"/>
    <col min="12272" max="12273" width="0" style="201" hidden="1" customWidth="1"/>
    <col min="12274" max="12274" width="24.21875" style="201" bestFit="1" customWidth="1"/>
    <col min="12275" max="12275" width="8.77734375" style="201" customWidth="1"/>
    <col min="12276" max="12276" width="1.77734375" style="201" customWidth="1"/>
    <col min="12277" max="12277" width="6.44140625" style="201" customWidth="1"/>
    <col min="12278" max="12278" width="1.77734375" style="201" customWidth="1"/>
    <col min="12279" max="12279" width="4.33203125" style="201" customWidth="1"/>
    <col min="12280" max="12280" width="1.88671875" style="201" customWidth="1"/>
    <col min="12281" max="12281" width="9.44140625" style="201" customWidth="1"/>
    <col min="12282" max="12282" width="13.5546875" style="201" customWidth="1"/>
    <col min="12283" max="12286" width="2.33203125" style="201" customWidth="1"/>
    <col min="12287" max="12287" width="8.88671875" style="201" customWidth="1"/>
    <col min="12288" max="12521" width="8.88671875" style="201"/>
    <col min="12522" max="12524" width="4.77734375" style="201" customWidth="1"/>
    <col min="12525" max="12525" width="23" style="201" customWidth="1"/>
    <col min="12526" max="12527" width="12.77734375" style="201" customWidth="1"/>
    <col min="12528" max="12529" width="0" style="201" hidden="1" customWidth="1"/>
    <col min="12530" max="12530" width="24.21875" style="201" bestFit="1" customWidth="1"/>
    <col min="12531" max="12531" width="8.77734375" style="201" customWidth="1"/>
    <col min="12532" max="12532" width="1.77734375" style="201" customWidth="1"/>
    <col min="12533" max="12533" width="6.44140625" style="201" customWidth="1"/>
    <col min="12534" max="12534" width="1.77734375" style="201" customWidth="1"/>
    <col min="12535" max="12535" width="4.33203125" style="201" customWidth="1"/>
    <col min="12536" max="12536" width="1.88671875" style="201" customWidth="1"/>
    <col min="12537" max="12537" width="9.44140625" style="201" customWidth="1"/>
    <col min="12538" max="12538" width="13.5546875" style="201" customWidth="1"/>
    <col min="12539" max="12542" width="2.33203125" style="201" customWidth="1"/>
    <col min="12543" max="12543" width="8.88671875" style="201" customWidth="1"/>
    <col min="12544" max="12777" width="8.88671875" style="201"/>
    <col min="12778" max="12780" width="4.77734375" style="201" customWidth="1"/>
    <col min="12781" max="12781" width="23" style="201" customWidth="1"/>
    <col min="12782" max="12783" width="12.77734375" style="201" customWidth="1"/>
    <col min="12784" max="12785" width="0" style="201" hidden="1" customWidth="1"/>
    <col min="12786" max="12786" width="24.21875" style="201" bestFit="1" customWidth="1"/>
    <col min="12787" max="12787" width="8.77734375" style="201" customWidth="1"/>
    <col min="12788" max="12788" width="1.77734375" style="201" customWidth="1"/>
    <col min="12789" max="12789" width="6.44140625" style="201" customWidth="1"/>
    <col min="12790" max="12790" width="1.77734375" style="201" customWidth="1"/>
    <col min="12791" max="12791" width="4.33203125" style="201" customWidth="1"/>
    <col min="12792" max="12792" width="1.88671875" style="201" customWidth="1"/>
    <col min="12793" max="12793" width="9.44140625" style="201" customWidth="1"/>
    <col min="12794" max="12794" width="13.5546875" style="201" customWidth="1"/>
    <col min="12795" max="12798" width="2.33203125" style="201" customWidth="1"/>
    <col min="12799" max="12799" width="8.88671875" style="201" customWidth="1"/>
    <col min="12800" max="13033" width="8.88671875" style="201"/>
    <col min="13034" max="13036" width="4.77734375" style="201" customWidth="1"/>
    <col min="13037" max="13037" width="23" style="201" customWidth="1"/>
    <col min="13038" max="13039" width="12.77734375" style="201" customWidth="1"/>
    <col min="13040" max="13041" width="0" style="201" hidden="1" customWidth="1"/>
    <col min="13042" max="13042" width="24.21875" style="201" bestFit="1" customWidth="1"/>
    <col min="13043" max="13043" width="8.77734375" style="201" customWidth="1"/>
    <col min="13044" max="13044" width="1.77734375" style="201" customWidth="1"/>
    <col min="13045" max="13045" width="6.44140625" style="201" customWidth="1"/>
    <col min="13046" max="13046" width="1.77734375" style="201" customWidth="1"/>
    <col min="13047" max="13047" width="4.33203125" style="201" customWidth="1"/>
    <col min="13048" max="13048" width="1.88671875" style="201" customWidth="1"/>
    <col min="13049" max="13049" width="9.44140625" style="201" customWidth="1"/>
    <col min="13050" max="13050" width="13.5546875" style="201" customWidth="1"/>
    <col min="13051" max="13054" width="2.33203125" style="201" customWidth="1"/>
    <col min="13055" max="13055" width="8.88671875" style="201" customWidth="1"/>
    <col min="13056" max="13289" width="8.88671875" style="201"/>
    <col min="13290" max="13292" width="4.77734375" style="201" customWidth="1"/>
    <col min="13293" max="13293" width="23" style="201" customWidth="1"/>
    <col min="13294" max="13295" width="12.77734375" style="201" customWidth="1"/>
    <col min="13296" max="13297" width="0" style="201" hidden="1" customWidth="1"/>
    <col min="13298" max="13298" width="24.21875" style="201" bestFit="1" customWidth="1"/>
    <col min="13299" max="13299" width="8.77734375" style="201" customWidth="1"/>
    <col min="13300" max="13300" width="1.77734375" style="201" customWidth="1"/>
    <col min="13301" max="13301" width="6.44140625" style="201" customWidth="1"/>
    <col min="13302" max="13302" width="1.77734375" style="201" customWidth="1"/>
    <col min="13303" max="13303" width="4.33203125" style="201" customWidth="1"/>
    <col min="13304" max="13304" width="1.88671875" style="201" customWidth="1"/>
    <col min="13305" max="13305" width="9.44140625" style="201" customWidth="1"/>
    <col min="13306" max="13306" width="13.5546875" style="201" customWidth="1"/>
    <col min="13307" max="13310" width="2.33203125" style="201" customWidth="1"/>
    <col min="13311" max="13311" width="8.88671875" style="201" customWidth="1"/>
    <col min="13312" max="13545" width="8.88671875" style="201"/>
    <col min="13546" max="13548" width="4.77734375" style="201" customWidth="1"/>
    <col min="13549" max="13549" width="23" style="201" customWidth="1"/>
    <col min="13550" max="13551" width="12.77734375" style="201" customWidth="1"/>
    <col min="13552" max="13553" width="0" style="201" hidden="1" customWidth="1"/>
    <col min="13554" max="13554" width="24.21875" style="201" bestFit="1" customWidth="1"/>
    <col min="13555" max="13555" width="8.77734375" style="201" customWidth="1"/>
    <col min="13556" max="13556" width="1.77734375" style="201" customWidth="1"/>
    <col min="13557" max="13557" width="6.44140625" style="201" customWidth="1"/>
    <col min="13558" max="13558" width="1.77734375" style="201" customWidth="1"/>
    <col min="13559" max="13559" width="4.33203125" style="201" customWidth="1"/>
    <col min="13560" max="13560" width="1.88671875" style="201" customWidth="1"/>
    <col min="13561" max="13561" width="9.44140625" style="201" customWidth="1"/>
    <col min="13562" max="13562" width="13.5546875" style="201" customWidth="1"/>
    <col min="13563" max="13566" width="2.33203125" style="201" customWidth="1"/>
    <col min="13567" max="13567" width="8.88671875" style="201" customWidth="1"/>
    <col min="13568" max="13801" width="8.88671875" style="201"/>
    <col min="13802" max="13804" width="4.77734375" style="201" customWidth="1"/>
    <col min="13805" max="13805" width="23" style="201" customWidth="1"/>
    <col min="13806" max="13807" width="12.77734375" style="201" customWidth="1"/>
    <col min="13808" max="13809" width="0" style="201" hidden="1" customWidth="1"/>
    <col min="13810" max="13810" width="24.21875" style="201" bestFit="1" customWidth="1"/>
    <col min="13811" max="13811" width="8.77734375" style="201" customWidth="1"/>
    <col min="13812" max="13812" width="1.77734375" style="201" customWidth="1"/>
    <col min="13813" max="13813" width="6.44140625" style="201" customWidth="1"/>
    <col min="13814" max="13814" width="1.77734375" style="201" customWidth="1"/>
    <col min="13815" max="13815" width="4.33203125" style="201" customWidth="1"/>
    <col min="13816" max="13816" width="1.88671875" style="201" customWidth="1"/>
    <col min="13817" max="13817" width="9.44140625" style="201" customWidth="1"/>
    <col min="13818" max="13818" width="13.5546875" style="201" customWidth="1"/>
    <col min="13819" max="13822" width="2.33203125" style="201" customWidth="1"/>
    <col min="13823" max="13823" width="8.88671875" style="201" customWidth="1"/>
    <col min="13824" max="14057" width="8.88671875" style="201"/>
    <col min="14058" max="14060" width="4.77734375" style="201" customWidth="1"/>
    <col min="14061" max="14061" width="23" style="201" customWidth="1"/>
    <col min="14062" max="14063" width="12.77734375" style="201" customWidth="1"/>
    <col min="14064" max="14065" width="0" style="201" hidden="1" customWidth="1"/>
    <col min="14066" max="14066" width="24.21875" style="201" bestFit="1" customWidth="1"/>
    <col min="14067" max="14067" width="8.77734375" style="201" customWidth="1"/>
    <col min="14068" max="14068" width="1.77734375" style="201" customWidth="1"/>
    <col min="14069" max="14069" width="6.44140625" style="201" customWidth="1"/>
    <col min="14070" max="14070" width="1.77734375" style="201" customWidth="1"/>
    <col min="14071" max="14071" width="4.33203125" style="201" customWidth="1"/>
    <col min="14072" max="14072" width="1.88671875" style="201" customWidth="1"/>
    <col min="14073" max="14073" width="9.44140625" style="201" customWidth="1"/>
    <col min="14074" max="14074" width="13.5546875" style="201" customWidth="1"/>
    <col min="14075" max="14078" width="2.33203125" style="201" customWidth="1"/>
    <col min="14079" max="14079" width="8.88671875" style="201" customWidth="1"/>
    <col min="14080" max="14313" width="8.88671875" style="201"/>
    <col min="14314" max="14316" width="4.77734375" style="201" customWidth="1"/>
    <col min="14317" max="14317" width="23" style="201" customWidth="1"/>
    <col min="14318" max="14319" width="12.77734375" style="201" customWidth="1"/>
    <col min="14320" max="14321" width="0" style="201" hidden="1" customWidth="1"/>
    <col min="14322" max="14322" width="24.21875" style="201" bestFit="1" customWidth="1"/>
    <col min="14323" max="14323" width="8.77734375" style="201" customWidth="1"/>
    <col min="14324" max="14324" width="1.77734375" style="201" customWidth="1"/>
    <col min="14325" max="14325" width="6.44140625" style="201" customWidth="1"/>
    <col min="14326" max="14326" width="1.77734375" style="201" customWidth="1"/>
    <col min="14327" max="14327" width="4.33203125" style="201" customWidth="1"/>
    <col min="14328" max="14328" width="1.88671875" style="201" customWidth="1"/>
    <col min="14329" max="14329" width="9.44140625" style="201" customWidth="1"/>
    <col min="14330" max="14330" width="13.5546875" style="201" customWidth="1"/>
    <col min="14331" max="14334" width="2.33203125" style="201" customWidth="1"/>
    <col min="14335" max="14335" width="8.88671875" style="201" customWidth="1"/>
    <col min="14336" max="14569" width="8.88671875" style="201"/>
    <col min="14570" max="14572" width="4.77734375" style="201" customWidth="1"/>
    <col min="14573" max="14573" width="23" style="201" customWidth="1"/>
    <col min="14574" max="14575" width="12.77734375" style="201" customWidth="1"/>
    <col min="14576" max="14577" width="0" style="201" hidden="1" customWidth="1"/>
    <col min="14578" max="14578" width="24.21875" style="201" bestFit="1" customWidth="1"/>
    <col min="14579" max="14579" width="8.77734375" style="201" customWidth="1"/>
    <col min="14580" max="14580" width="1.77734375" style="201" customWidth="1"/>
    <col min="14581" max="14581" width="6.44140625" style="201" customWidth="1"/>
    <col min="14582" max="14582" width="1.77734375" style="201" customWidth="1"/>
    <col min="14583" max="14583" width="4.33203125" style="201" customWidth="1"/>
    <col min="14584" max="14584" width="1.88671875" style="201" customWidth="1"/>
    <col min="14585" max="14585" width="9.44140625" style="201" customWidth="1"/>
    <col min="14586" max="14586" width="13.5546875" style="201" customWidth="1"/>
    <col min="14587" max="14590" width="2.33203125" style="201" customWidth="1"/>
    <col min="14591" max="14591" width="8.88671875" style="201" customWidth="1"/>
    <col min="14592" max="14825" width="8.88671875" style="201"/>
    <col min="14826" max="14828" width="4.77734375" style="201" customWidth="1"/>
    <col min="14829" max="14829" width="23" style="201" customWidth="1"/>
    <col min="14830" max="14831" width="12.77734375" style="201" customWidth="1"/>
    <col min="14832" max="14833" width="0" style="201" hidden="1" customWidth="1"/>
    <col min="14834" max="14834" width="24.21875" style="201" bestFit="1" customWidth="1"/>
    <col min="14835" max="14835" width="8.77734375" style="201" customWidth="1"/>
    <col min="14836" max="14836" width="1.77734375" style="201" customWidth="1"/>
    <col min="14837" max="14837" width="6.44140625" style="201" customWidth="1"/>
    <col min="14838" max="14838" width="1.77734375" style="201" customWidth="1"/>
    <col min="14839" max="14839" width="4.33203125" style="201" customWidth="1"/>
    <col min="14840" max="14840" width="1.88671875" style="201" customWidth="1"/>
    <col min="14841" max="14841" width="9.44140625" style="201" customWidth="1"/>
    <col min="14842" max="14842" width="13.5546875" style="201" customWidth="1"/>
    <col min="14843" max="14846" width="2.33203125" style="201" customWidth="1"/>
    <col min="14847" max="14847" width="8.88671875" style="201" customWidth="1"/>
    <col min="14848" max="15081" width="8.88671875" style="201"/>
    <col min="15082" max="15084" width="4.77734375" style="201" customWidth="1"/>
    <col min="15085" max="15085" width="23" style="201" customWidth="1"/>
    <col min="15086" max="15087" width="12.77734375" style="201" customWidth="1"/>
    <col min="15088" max="15089" width="0" style="201" hidden="1" customWidth="1"/>
    <col min="15090" max="15090" width="24.21875" style="201" bestFit="1" customWidth="1"/>
    <col min="15091" max="15091" width="8.77734375" style="201" customWidth="1"/>
    <col min="15092" max="15092" width="1.77734375" style="201" customWidth="1"/>
    <col min="15093" max="15093" width="6.44140625" style="201" customWidth="1"/>
    <col min="15094" max="15094" width="1.77734375" style="201" customWidth="1"/>
    <col min="15095" max="15095" width="4.33203125" style="201" customWidth="1"/>
    <col min="15096" max="15096" width="1.88671875" style="201" customWidth="1"/>
    <col min="15097" max="15097" width="9.44140625" style="201" customWidth="1"/>
    <col min="15098" max="15098" width="13.5546875" style="201" customWidth="1"/>
    <col min="15099" max="15102" width="2.33203125" style="201" customWidth="1"/>
    <col min="15103" max="15103" width="8.88671875" style="201" customWidth="1"/>
    <col min="15104" max="15337" width="8.88671875" style="201"/>
    <col min="15338" max="15340" width="4.77734375" style="201" customWidth="1"/>
    <col min="15341" max="15341" width="23" style="201" customWidth="1"/>
    <col min="15342" max="15343" width="12.77734375" style="201" customWidth="1"/>
    <col min="15344" max="15345" width="0" style="201" hidden="1" customWidth="1"/>
    <col min="15346" max="15346" width="24.21875" style="201" bestFit="1" customWidth="1"/>
    <col min="15347" max="15347" width="8.77734375" style="201" customWidth="1"/>
    <col min="15348" max="15348" width="1.77734375" style="201" customWidth="1"/>
    <col min="15349" max="15349" width="6.44140625" style="201" customWidth="1"/>
    <col min="15350" max="15350" width="1.77734375" style="201" customWidth="1"/>
    <col min="15351" max="15351" width="4.33203125" style="201" customWidth="1"/>
    <col min="15352" max="15352" width="1.88671875" style="201" customWidth="1"/>
    <col min="15353" max="15353" width="9.44140625" style="201" customWidth="1"/>
    <col min="15354" max="15354" width="13.5546875" style="201" customWidth="1"/>
    <col min="15355" max="15358" width="2.33203125" style="201" customWidth="1"/>
    <col min="15359" max="15359" width="8.88671875" style="201" customWidth="1"/>
    <col min="15360" max="15593" width="8.88671875" style="201"/>
    <col min="15594" max="15596" width="4.77734375" style="201" customWidth="1"/>
    <col min="15597" max="15597" width="23" style="201" customWidth="1"/>
    <col min="15598" max="15599" width="12.77734375" style="201" customWidth="1"/>
    <col min="15600" max="15601" width="0" style="201" hidden="1" customWidth="1"/>
    <col min="15602" max="15602" width="24.21875" style="201" bestFit="1" customWidth="1"/>
    <col min="15603" max="15603" width="8.77734375" style="201" customWidth="1"/>
    <col min="15604" max="15604" width="1.77734375" style="201" customWidth="1"/>
    <col min="15605" max="15605" width="6.44140625" style="201" customWidth="1"/>
    <col min="15606" max="15606" width="1.77734375" style="201" customWidth="1"/>
    <col min="15607" max="15607" width="4.33203125" style="201" customWidth="1"/>
    <col min="15608" max="15608" width="1.88671875" style="201" customWidth="1"/>
    <col min="15609" max="15609" width="9.44140625" style="201" customWidth="1"/>
    <col min="15610" max="15610" width="13.5546875" style="201" customWidth="1"/>
    <col min="15611" max="15614" width="2.33203125" style="201" customWidth="1"/>
    <col min="15615" max="15615" width="8.88671875" style="201" customWidth="1"/>
    <col min="15616" max="15849" width="8.88671875" style="201"/>
    <col min="15850" max="15852" width="4.77734375" style="201" customWidth="1"/>
    <col min="15853" max="15853" width="23" style="201" customWidth="1"/>
    <col min="15854" max="15855" width="12.77734375" style="201" customWidth="1"/>
    <col min="15856" max="15857" width="0" style="201" hidden="1" customWidth="1"/>
    <col min="15858" max="15858" width="24.21875" style="201" bestFit="1" customWidth="1"/>
    <col min="15859" max="15859" width="8.77734375" style="201" customWidth="1"/>
    <col min="15860" max="15860" width="1.77734375" style="201" customWidth="1"/>
    <col min="15861" max="15861" width="6.44140625" style="201" customWidth="1"/>
    <col min="15862" max="15862" width="1.77734375" style="201" customWidth="1"/>
    <col min="15863" max="15863" width="4.33203125" style="201" customWidth="1"/>
    <col min="15864" max="15864" width="1.88671875" style="201" customWidth="1"/>
    <col min="15865" max="15865" width="9.44140625" style="201" customWidth="1"/>
    <col min="15866" max="15866" width="13.5546875" style="201" customWidth="1"/>
    <col min="15867" max="15870" width="2.33203125" style="201" customWidth="1"/>
    <col min="15871" max="15871" width="8.88671875" style="201" customWidth="1"/>
    <col min="15872" max="16105" width="8.88671875" style="201"/>
    <col min="16106" max="16108" width="4.77734375" style="201" customWidth="1"/>
    <col min="16109" max="16109" width="23" style="201" customWidth="1"/>
    <col min="16110" max="16111" width="12.77734375" style="201" customWidth="1"/>
    <col min="16112" max="16113" width="0" style="201" hidden="1" customWidth="1"/>
    <col min="16114" max="16114" width="24.21875" style="201" bestFit="1" customWidth="1"/>
    <col min="16115" max="16115" width="8.77734375" style="201" customWidth="1"/>
    <col min="16116" max="16116" width="1.77734375" style="201" customWidth="1"/>
    <col min="16117" max="16117" width="6.44140625" style="201" customWidth="1"/>
    <col min="16118" max="16118" width="1.77734375" style="201" customWidth="1"/>
    <col min="16119" max="16119" width="4.33203125" style="201" customWidth="1"/>
    <col min="16120" max="16120" width="1.88671875" style="201" customWidth="1"/>
    <col min="16121" max="16121" width="9.44140625" style="201" customWidth="1"/>
    <col min="16122" max="16122" width="13.5546875" style="201" customWidth="1"/>
    <col min="16123" max="16126" width="2.33203125" style="201" customWidth="1"/>
    <col min="16127" max="16127" width="8.88671875" style="201" customWidth="1"/>
    <col min="16128" max="16384" width="8.88671875" style="201"/>
  </cols>
  <sheetData>
    <row r="1" spans="1:53" s="194" customFormat="1" ht="21" customHeight="1">
      <c r="A1" s="443" t="s">
        <v>425</v>
      </c>
      <c r="B1" s="443"/>
      <c r="C1" s="443"/>
      <c r="D1" s="443"/>
      <c r="E1" s="443"/>
      <c r="F1" s="443"/>
      <c r="G1" s="443"/>
      <c r="H1" s="443"/>
      <c r="I1" s="288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53" s="194" customFormat="1" ht="21" customHeight="1">
      <c r="A2" s="444" t="s">
        <v>427</v>
      </c>
      <c r="B2" s="444"/>
      <c r="C2" s="444"/>
      <c r="D2" s="444"/>
      <c r="E2" s="444"/>
      <c r="F2" s="444"/>
      <c r="G2" s="444"/>
      <c r="H2" s="444"/>
      <c r="I2" s="221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</row>
    <row r="3" spans="1:53" s="196" customFormat="1" ht="21" customHeight="1">
      <c r="A3" s="195" t="s">
        <v>29</v>
      </c>
      <c r="E3" s="197"/>
      <c r="F3" s="360"/>
      <c r="G3" s="198"/>
      <c r="H3" s="197"/>
    </row>
    <row r="4" spans="1:53" s="199" customFormat="1" ht="21" customHeight="1">
      <c r="A4" s="439" t="s">
        <v>30</v>
      </c>
      <c r="B4" s="439" t="s">
        <v>31</v>
      </c>
      <c r="C4" s="439" t="s">
        <v>32</v>
      </c>
      <c r="D4" s="439" t="s">
        <v>33</v>
      </c>
      <c r="E4" s="395" t="s">
        <v>454</v>
      </c>
      <c r="F4" s="395" t="s">
        <v>454</v>
      </c>
      <c r="G4" s="446" t="s">
        <v>566</v>
      </c>
      <c r="H4" s="44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</row>
    <row r="5" spans="1:53" s="199" customFormat="1" ht="21" customHeight="1">
      <c r="A5" s="439"/>
      <c r="B5" s="439"/>
      <c r="C5" s="439"/>
      <c r="D5" s="439"/>
      <c r="E5" s="396" t="s">
        <v>348</v>
      </c>
      <c r="F5" s="395" t="s">
        <v>349</v>
      </c>
      <c r="G5" s="394" t="s">
        <v>34</v>
      </c>
      <c r="H5" s="394" t="s">
        <v>35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</row>
    <row r="6" spans="1:53" ht="21" customHeight="1">
      <c r="A6" s="204" t="s">
        <v>36</v>
      </c>
      <c r="B6" s="244"/>
      <c r="C6" s="244"/>
      <c r="D6" s="206"/>
      <c r="E6" s="361">
        <f>E7+E28+E34</f>
        <v>1011869000</v>
      </c>
      <c r="F6" s="362">
        <f>F7+F28+F34</f>
        <v>916273701</v>
      </c>
      <c r="G6" s="207">
        <f>E6-F6</f>
        <v>95595299</v>
      </c>
      <c r="H6" s="207">
        <f>(F6-E6)/E6*100</f>
        <v>-9.4473987245384521</v>
      </c>
      <c r="AT6" s="201"/>
    </row>
    <row r="7" spans="1:53" ht="21" customHeight="1">
      <c r="A7" s="203"/>
      <c r="B7" s="204" t="s">
        <v>19</v>
      </c>
      <c r="C7" s="205"/>
      <c r="D7" s="206"/>
      <c r="E7" s="361">
        <f>SUM(E8+E19+E24+E22)</f>
        <v>885417000</v>
      </c>
      <c r="F7" s="361">
        <f>SUM(F8+F19+F24+F22)</f>
        <v>834638820</v>
      </c>
      <c r="G7" s="207">
        <f t="shared" ref="G7:G70" si="0">E7-F7</f>
        <v>50778180</v>
      </c>
      <c r="H7" s="207">
        <f t="shared" ref="H7:H51" si="1">(F7-E7)/E7*100</f>
        <v>-5.7349452291970904</v>
      </c>
      <c r="AT7" s="201"/>
    </row>
    <row r="8" spans="1:53" ht="21" customHeight="1">
      <c r="A8" s="203"/>
      <c r="B8" s="208"/>
      <c r="C8" s="204" t="s">
        <v>37</v>
      </c>
      <c r="D8" s="206"/>
      <c r="E8" s="361">
        <f>SUM(E9:E18)</f>
        <v>842661000</v>
      </c>
      <c r="F8" s="362">
        <f>SUM(F9:F18)</f>
        <v>801222350</v>
      </c>
      <c r="G8" s="207">
        <f t="shared" si="0"/>
        <v>41438650</v>
      </c>
      <c r="H8" s="207">
        <f t="shared" si="1"/>
        <v>-4.9175943825571613</v>
      </c>
      <c r="AT8" s="201"/>
    </row>
    <row r="9" spans="1:53" ht="21" customHeight="1">
      <c r="A9" s="203"/>
      <c r="B9" s="208"/>
      <c r="C9" s="208"/>
      <c r="D9" s="209" t="s">
        <v>38</v>
      </c>
      <c r="E9" s="207">
        <v>594583000</v>
      </c>
      <c r="F9" s="336">
        <v>550749000</v>
      </c>
      <c r="G9" s="207">
        <f t="shared" si="0"/>
        <v>43834000</v>
      </c>
      <c r="H9" s="207">
        <f t="shared" si="1"/>
        <v>-7.3722255765805613</v>
      </c>
      <c r="I9" s="200" t="s">
        <v>531</v>
      </c>
      <c r="AT9" s="201"/>
    </row>
    <row r="10" spans="1:53" ht="21" customHeight="1">
      <c r="A10" s="203"/>
      <c r="B10" s="208"/>
      <c r="C10" s="208"/>
      <c r="D10" s="209" t="s">
        <v>39</v>
      </c>
      <c r="E10" s="207">
        <v>7200000</v>
      </c>
      <c r="F10" s="336">
        <v>28934840</v>
      </c>
      <c r="G10" s="207">
        <f t="shared" si="0"/>
        <v>-21734840</v>
      </c>
      <c r="H10" s="207">
        <f t="shared" si="1"/>
        <v>301.8727777777778</v>
      </c>
      <c r="I10" s="200" t="s">
        <v>532</v>
      </c>
      <c r="AT10" s="201"/>
    </row>
    <row r="11" spans="1:53" ht="21" customHeight="1">
      <c r="A11" s="203"/>
      <c r="B11" s="208"/>
      <c r="C11" s="208"/>
      <c r="D11" s="209" t="s">
        <v>455</v>
      </c>
      <c r="E11" s="207">
        <v>56602000</v>
      </c>
      <c r="F11" s="336">
        <v>54432000</v>
      </c>
      <c r="G11" s="207">
        <f t="shared" si="0"/>
        <v>2170000</v>
      </c>
      <c r="H11" s="207">
        <f t="shared" si="1"/>
        <v>-3.833786791986149</v>
      </c>
      <c r="AT11" s="201"/>
    </row>
    <row r="12" spans="1:53" ht="21" customHeight="1">
      <c r="A12" s="203"/>
      <c r="B12" s="208"/>
      <c r="C12" s="208"/>
      <c r="D12" s="209" t="s">
        <v>359</v>
      </c>
      <c r="E12" s="207">
        <v>40943000</v>
      </c>
      <c r="F12" s="336">
        <v>38503880</v>
      </c>
      <c r="G12" s="207">
        <f t="shared" si="0"/>
        <v>2439120</v>
      </c>
      <c r="H12" s="207">
        <f t="shared" si="1"/>
        <v>-5.9573553476784804</v>
      </c>
      <c r="AT12" s="201"/>
    </row>
    <row r="13" spans="1:53" ht="21" customHeight="1">
      <c r="A13" s="203"/>
      <c r="B13" s="208"/>
      <c r="C13" s="208"/>
      <c r="D13" s="209" t="s">
        <v>40</v>
      </c>
      <c r="E13" s="207">
        <v>15660000</v>
      </c>
      <c r="F13" s="336">
        <v>14850000</v>
      </c>
      <c r="G13" s="207">
        <f t="shared" si="0"/>
        <v>810000</v>
      </c>
      <c r="H13" s="207">
        <f t="shared" si="1"/>
        <v>-5.1724137931034484</v>
      </c>
      <c r="AT13" s="201"/>
    </row>
    <row r="14" spans="1:53" ht="21" customHeight="1">
      <c r="A14" s="203"/>
      <c r="B14" s="208"/>
      <c r="C14" s="208"/>
      <c r="D14" s="209" t="s">
        <v>41</v>
      </c>
      <c r="E14" s="207">
        <v>61482000</v>
      </c>
      <c r="F14" s="336">
        <v>57270050</v>
      </c>
      <c r="G14" s="207">
        <f t="shared" si="0"/>
        <v>4211950</v>
      </c>
      <c r="H14" s="207">
        <f t="shared" si="1"/>
        <v>-6.850704271168798</v>
      </c>
      <c r="AT14" s="201"/>
    </row>
    <row r="15" spans="1:53" ht="21" customHeight="1">
      <c r="A15" s="203"/>
      <c r="B15" s="208"/>
      <c r="C15" s="208"/>
      <c r="D15" s="209" t="s">
        <v>42</v>
      </c>
      <c r="E15" s="207">
        <v>24718000</v>
      </c>
      <c r="F15" s="336">
        <v>24135030</v>
      </c>
      <c r="G15" s="207">
        <f t="shared" si="0"/>
        <v>582970</v>
      </c>
      <c r="H15" s="207">
        <f t="shared" si="1"/>
        <v>-2.3584836960919167</v>
      </c>
      <c r="I15" s="200" t="s">
        <v>533</v>
      </c>
      <c r="AT15" s="201"/>
    </row>
    <row r="16" spans="1:53" ht="21" customHeight="1">
      <c r="A16" s="203"/>
      <c r="B16" s="208"/>
      <c r="C16" s="208"/>
      <c r="D16" s="209" t="s">
        <v>43</v>
      </c>
      <c r="E16" s="207">
        <v>30595000</v>
      </c>
      <c r="F16" s="336">
        <v>22328640</v>
      </c>
      <c r="G16" s="207">
        <f t="shared" si="0"/>
        <v>8266360</v>
      </c>
      <c r="H16" s="207">
        <f t="shared" si="1"/>
        <v>-27.018663180258212</v>
      </c>
      <c r="AT16" s="201"/>
    </row>
    <row r="17" spans="1:60" ht="21" customHeight="1">
      <c r="A17" s="203"/>
      <c r="B17" s="208"/>
      <c r="C17" s="208"/>
      <c r="D17" s="209" t="s">
        <v>44</v>
      </c>
      <c r="E17" s="207">
        <v>6119000</v>
      </c>
      <c r="F17" s="336">
        <v>5045010</v>
      </c>
      <c r="G17" s="207">
        <f t="shared" si="0"/>
        <v>1073990</v>
      </c>
      <c r="H17" s="207">
        <f t="shared" si="1"/>
        <v>-17.551724137931036</v>
      </c>
      <c r="AT17" s="201"/>
    </row>
    <row r="18" spans="1:60" ht="21" customHeight="1">
      <c r="A18" s="203"/>
      <c r="B18" s="208"/>
      <c r="C18" s="208"/>
      <c r="D18" s="209" t="s">
        <v>45</v>
      </c>
      <c r="E18" s="207">
        <v>4759000</v>
      </c>
      <c r="F18" s="336">
        <v>4973900</v>
      </c>
      <c r="G18" s="207">
        <f t="shared" si="0"/>
        <v>-214900</v>
      </c>
      <c r="H18" s="207">
        <f t="shared" si="1"/>
        <v>4.5156545492750579</v>
      </c>
      <c r="AT18" s="201"/>
    </row>
    <row r="19" spans="1:60" s="200" customFormat="1" ht="21" customHeight="1">
      <c r="A19" s="208"/>
      <c r="B19" s="208"/>
      <c r="C19" s="204" t="s">
        <v>456</v>
      </c>
      <c r="D19" s="224"/>
      <c r="E19" s="207">
        <f>SUM(E20:E21)</f>
        <v>21706000</v>
      </c>
      <c r="F19" s="207">
        <f>SUM(F20:F21)</f>
        <v>21317050</v>
      </c>
      <c r="G19" s="207">
        <f t="shared" si="0"/>
        <v>388950</v>
      </c>
      <c r="H19" s="207">
        <f t="shared" si="1"/>
        <v>-1.7919008569059247</v>
      </c>
      <c r="AO19" s="202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2"/>
      <c r="BG19" s="202"/>
      <c r="BH19" s="202"/>
    </row>
    <row r="20" spans="1:60" s="200" customFormat="1" ht="21" customHeight="1">
      <c r="A20" s="208"/>
      <c r="B20" s="208"/>
      <c r="C20" s="203"/>
      <c r="D20" s="224" t="s">
        <v>457</v>
      </c>
      <c r="E20" s="207">
        <v>21706000</v>
      </c>
      <c r="F20" s="392">
        <v>20237050</v>
      </c>
      <c r="G20" s="207">
        <f t="shared" si="0"/>
        <v>1468950</v>
      </c>
      <c r="H20" s="207">
        <f t="shared" si="1"/>
        <v>-6.7674836450750941</v>
      </c>
      <c r="AO20" s="202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2"/>
      <c r="BG20" s="202"/>
      <c r="BH20" s="202"/>
    </row>
    <row r="21" spans="1:60" s="200" customFormat="1" ht="21" customHeight="1">
      <c r="A21" s="208"/>
      <c r="B21" s="208"/>
      <c r="C21" s="208"/>
      <c r="D21" s="218" t="s">
        <v>512</v>
      </c>
      <c r="E21" s="207">
        <v>0</v>
      </c>
      <c r="F21" s="392">
        <v>1080000</v>
      </c>
      <c r="G21" s="207">
        <f t="shared" si="0"/>
        <v>-1080000</v>
      </c>
      <c r="H21" s="207" t="e">
        <f t="shared" ref="H21" si="2">(F21-E21)/E21*100</f>
        <v>#DIV/0!</v>
      </c>
      <c r="I21" s="200" t="s">
        <v>534</v>
      </c>
      <c r="AO21" s="202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2"/>
      <c r="BG21" s="202"/>
      <c r="BH21" s="202"/>
    </row>
    <row r="22" spans="1:60" s="200" customFormat="1" ht="21" customHeight="1">
      <c r="A22" s="208"/>
      <c r="B22" s="208"/>
      <c r="C22" s="204" t="s">
        <v>529</v>
      </c>
      <c r="D22" s="390"/>
      <c r="E22" s="207">
        <f>SUM(E23)</f>
        <v>0</v>
      </c>
      <c r="F22" s="391">
        <f>SUM(F23)</f>
        <v>120480</v>
      </c>
      <c r="G22" s="207">
        <f t="shared" si="0"/>
        <v>-120480</v>
      </c>
      <c r="H22" s="207" t="e">
        <f t="shared" ref="H22:H23" si="3">(F22-E22)/E22*100</f>
        <v>#DIV/0!</v>
      </c>
      <c r="AO22" s="202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2"/>
      <c r="BG22" s="202"/>
      <c r="BH22" s="202"/>
    </row>
    <row r="23" spans="1:60" s="200" customFormat="1" ht="21" customHeight="1">
      <c r="A23" s="208"/>
      <c r="B23" s="208"/>
      <c r="C23" s="208"/>
      <c r="D23" s="218" t="s">
        <v>530</v>
      </c>
      <c r="E23" s="207">
        <v>0</v>
      </c>
      <c r="F23" s="392">
        <v>120480</v>
      </c>
      <c r="G23" s="207">
        <f t="shared" si="0"/>
        <v>-120480</v>
      </c>
      <c r="H23" s="207" t="e">
        <f t="shared" si="3"/>
        <v>#DIV/0!</v>
      </c>
      <c r="I23" s="200" t="s">
        <v>535</v>
      </c>
      <c r="AO23" s="202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2"/>
      <c r="BG23" s="202"/>
      <c r="BH23" s="202"/>
    </row>
    <row r="24" spans="1:60" ht="21" customHeight="1">
      <c r="A24" s="203"/>
      <c r="B24" s="208"/>
      <c r="C24" s="204" t="s">
        <v>47</v>
      </c>
      <c r="D24" s="205"/>
      <c r="E24" s="207">
        <f>SUM(E25:E27)</f>
        <v>21050000</v>
      </c>
      <c r="F24" s="392">
        <f>SUM(F25:F27)</f>
        <v>11978940</v>
      </c>
      <c r="G24" s="207">
        <f t="shared" si="0"/>
        <v>9071060</v>
      </c>
      <c r="H24" s="207">
        <f>(F24-E24)/E24*100</f>
        <v>-43.092921615201902</v>
      </c>
    </row>
    <row r="25" spans="1:60" ht="21" customHeight="1">
      <c r="A25" s="203"/>
      <c r="B25" s="208"/>
      <c r="C25" s="203"/>
      <c r="D25" s="204" t="s">
        <v>47</v>
      </c>
      <c r="E25" s="207">
        <v>9550000</v>
      </c>
      <c r="F25" s="392">
        <v>6678940</v>
      </c>
      <c r="G25" s="207">
        <f t="shared" si="0"/>
        <v>2871060</v>
      </c>
      <c r="H25" s="207">
        <f>(F25-E25)/E25*100</f>
        <v>-30.063455497382197</v>
      </c>
    </row>
    <row r="26" spans="1:60" ht="21" customHeight="1">
      <c r="A26" s="203"/>
      <c r="B26" s="208"/>
      <c r="C26" s="203"/>
      <c r="D26" s="204" t="s">
        <v>50</v>
      </c>
      <c r="E26" s="207">
        <v>8100000</v>
      </c>
      <c r="F26" s="392">
        <v>2100000</v>
      </c>
      <c r="G26" s="207">
        <f t="shared" si="0"/>
        <v>6000000</v>
      </c>
      <c r="H26" s="207">
        <f t="shared" ref="H26:H27" si="4">(F26-E26)/E26*100</f>
        <v>-74.074074074074076</v>
      </c>
    </row>
    <row r="27" spans="1:60" ht="21" customHeight="1">
      <c r="A27" s="203"/>
      <c r="B27" s="208"/>
      <c r="C27" s="203"/>
      <c r="D27" s="204" t="s">
        <v>393</v>
      </c>
      <c r="E27" s="207">
        <v>3400000</v>
      </c>
      <c r="F27" s="392">
        <v>3200000</v>
      </c>
      <c r="G27" s="207">
        <f t="shared" si="0"/>
        <v>200000</v>
      </c>
      <c r="H27" s="207">
        <f t="shared" si="4"/>
        <v>-5.8823529411764701</v>
      </c>
    </row>
    <row r="28" spans="1:60" ht="21" customHeight="1">
      <c r="A28" s="203"/>
      <c r="B28" s="437" t="s">
        <v>20</v>
      </c>
      <c r="C28" s="440"/>
      <c r="D28" s="438"/>
      <c r="E28" s="361">
        <f>SUM(E29,E31)</f>
        <v>13154000</v>
      </c>
      <c r="F28" s="393">
        <f>SUM(F29,F31)</f>
        <v>6006920</v>
      </c>
      <c r="G28" s="207">
        <f t="shared" si="0"/>
        <v>7147080</v>
      </c>
      <c r="H28" s="207">
        <f t="shared" si="1"/>
        <v>-54.333890831686183</v>
      </c>
    </row>
    <row r="29" spans="1:60" ht="21" customHeight="1">
      <c r="A29" s="203"/>
      <c r="B29" s="208"/>
      <c r="C29" s="204" t="s">
        <v>48</v>
      </c>
      <c r="D29" s="205"/>
      <c r="E29" s="207">
        <f>SUM(E30)</f>
        <v>1200000</v>
      </c>
      <c r="F29" s="336">
        <f>SUM(F30)</f>
        <v>510000</v>
      </c>
      <c r="G29" s="207">
        <f t="shared" si="0"/>
        <v>690000</v>
      </c>
      <c r="H29" s="207">
        <f>(F29-E29)/E29*100</f>
        <v>-57.499999999999993</v>
      </c>
    </row>
    <row r="30" spans="1:60" ht="21" customHeight="1">
      <c r="A30" s="203"/>
      <c r="B30" s="208"/>
      <c r="C30" s="208"/>
      <c r="D30" s="204" t="s">
        <v>48</v>
      </c>
      <c r="E30" s="207">
        <v>1200000</v>
      </c>
      <c r="F30" s="336">
        <v>510000</v>
      </c>
      <c r="G30" s="207">
        <f t="shared" si="0"/>
        <v>690000</v>
      </c>
      <c r="H30" s="207">
        <f>(F30-E30)/E30*100</f>
        <v>-57.499999999999993</v>
      </c>
    </row>
    <row r="31" spans="1:60" ht="21" customHeight="1">
      <c r="A31" s="203"/>
      <c r="B31" s="208"/>
      <c r="C31" s="204" t="s">
        <v>49</v>
      </c>
      <c r="D31" s="220"/>
      <c r="E31" s="361">
        <f>SUM(E32:E33)</f>
        <v>11954000</v>
      </c>
      <c r="F31" s="361">
        <f>SUM(F32:F33)</f>
        <v>5496920</v>
      </c>
      <c r="G31" s="207">
        <f t="shared" si="0"/>
        <v>6457080</v>
      </c>
      <c r="H31" s="207">
        <f t="shared" si="1"/>
        <v>-54.016061569349169</v>
      </c>
    </row>
    <row r="32" spans="1:60" ht="21" customHeight="1">
      <c r="A32" s="203"/>
      <c r="B32" s="208"/>
      <c r="C32" s="208"/>
      <c r="D32" s="209" t="s">
        <v>149</v>
      </c>
      <c r="E32" s="207">
        <v>8634000</v>
      </c>
      <c r="F32" s="336">
        <v>2180080</v>
      </c>
      <c r="G32" s="207">
        <f t="shared" si="0"/>
        <v>6453920</v>
      </c>
      <c r="H32" s="207">
        <f t="shared" si="1"/>
        <v>-74.750057910586051</v>
      </c>
    </row>
    <row r="33" spans="1:8" ht="21" customHeight="1">
      <c r="A33" s="203"/>
      <c r="B33" s="208"/>
      <c r="C33" s="213"/>
      <c r="D33" s="340" t="s">
        <v>394</v>
      </c>
      <c r="E33" s="207">
        <v>3320000</v>
      </c>
      <c r="F33" s="336">
        <v>3316840</v>
      </c>
      <c r="G33" s="207">
        <f t="shared" si="0"/>
        <v>3160</v>
      </c>
      <c r="H33" s="207">
        <f t="shared" ref="H33:H34" si="5">(F33-E33)/E33*100</f>
        <v>-9.5180722891566261E-2</v>
      </c>
    </row>
    <row r="34" spans="1:8" ht="21" customHeight="1">
      <c r="A34" s="203"/>
      <c r="B34" s="204" t="s">
        <v>22</v>
      </c>
      <c r="C34" s="205"/>
      <c r="D34" s="206"/>
      <c r="E34" s="361">
        <f>SUM(E35,E37,E41,E48,E56,E60)</f>
        <v>113298000</v>
      </c>
      <c r="F34" s="362">
        <f>SUM(F35,F37,F41,F48,F56,F60)</f>
        <v>75627961</v>
      </c>
      <c r="G34" s="207">
        <f t="shared" si="0"/>
        <v>37670039</v>
      </c>
      <c r="H34" s="207">
        <f t="shared" si="5"/>
        <v>-33.248635456936576</v>
      </c>
    </row>
    <row r="35" spans="1:8" ht="21" customHeight="1">
      <c r="A35" s="203"/>
      <c r="B35" s="208"/>
      <c r="C35" s="209" t="s">
        <v>51</v>
      </c>
      <c r="D35" s="220"/>
      <c r="E35" s="207">
        <f>SUM(E36)</f>
        <v>1740000</v>
      </c>
      <c r="F35" s="336">
        <f>SUM(F36)</f>
        <v>154500</v>
      </c>
      <c r="G35" s="207">
        <f t="shared" si="0"/>
        <v>1585500</v>
      </c>
      <c r="H35" s="207">
        <f t="shared" si="1"/>
        <v>-91.120689655172413</v>
      </c>
    </row>
    <row r="36" spans="1:8" ht="21" customHeight="1">
      <c r="A36" s="203"/>
      <c r="B36" s="203"/>
      <c r="C36" s="213"/>
      <c r="D36" s="209" t="s">
        <v>52</v>
      </c>
      <c r="E36" s="207">
        <v>1740000</v>
      </c>
      <c r="F36" s="336">
        <v>154500</v>
      </c>
      <c r="G36" s="207">
        <f t="shared" si="0"/>
        <v>1585500</v>
      </c>
      <c r="H36" s="207">
        <f t="shared" si="1"/>
        <v>-91.120689655172413</v>
      </c>
    </row>
    <row r="37" spans="1:8" ht="21" customHeight="1">
      <c r="A37" s="203"/>
      <c r="B37" s="203"/>
      <c r="C37" s="204" t="s">
        <v>53</v>
      </c>
      <c r="D37" s="246"/>
      <c r="E37" s="207">
        <f>SUM(E38:E40)</f>
        <v>25234000</v>
      </c>
      <c r="F37" s="336">
        <f>SUM(F38:F40)</f>
        <v>20795714</v>
      </c>
      <c r="G37" s="207">
        <f t="shared" si="0"/>
        <v>4438286</v>
      </c>
      <c r="H37" s="207">
        <f t="shared" si="1"/>
        <v>-17.588515494967108</v>
      </c>
    </row>
    <row r="38" spans="1:8" ht="21" customHeight="1">
      <c r="A38" s="203"/>
      <c r="B38" s="203"/>
      <c r="C38" s="203"/>
      <c r="D38" s="209" t="s">
        <v>54</v>
      </c>
      <c r="E38" s="207">
        <v>1800000</v>
      </c>
      <c r="F38" s="336">
        <v>0</v>
      </c>
      <c r="G38" s="207">
        <f t="shared" si="0"/>
        <v>1800000</v>
      </c>
      <c r="H38" s="207">
        <f t="shared" si="1"/>
        <v>-100</v>
      </c>
    </row>
    <row r="39" spans="1:8" ht="21" customHeight="1">
      <c r="A39" s="203"/>
      <c r="B39" s="203"/>
      <c r="C39" s="203"/>
      <c r="D39" s="209" t="s">
        <v>55</v>
      </c>
      <c r="E39" s="207">
        <v>9684000</v>
      </c>
      <c r="F39" s="336">
        <v>11335791</v>
      </c>
      <c r="G39" s="207">
        <f t="shared" si="0"/>
        <v>-1651791</v>
      </c>
      <c r="H39" s="207">
        <f t="shared" si="1"/>
        <v>17.056908302354397</v>
      </c>
    </row>
    <row r="40" spans="1:8" ht="21" customHeight="1">
      <c r="A40" s="203"/>
      <c r="B40" s="203"/>
      <c r="C40" s="203"/>
      <c r="D40" s="209" t="s">
        <v>56</v>
      </c>
      <c r="E40" s="207">
        <v>13750000</v>
      </c>
      <c r="F40" s="336">
        <v>9459923</v>
      </c>
      <c r="G40" s="207">
        <f t="shared" si="0"/>
        <v>4290077</v>
      </c>
      <c r="H40" s="207">
        <f t="shared" si="1"/>
        <v>-31.200559999999999</v>
      </c>
    </row>
    <row r="41" spans="1:8" ht="21" customHeight="1">
      <c r="A41" s="203"/>
      <c r="B41" s="203"/>
      <c r="C41" s="204" t="s">
        <v>57</v>
      </c>
      <c r="D41" s="220"/>
      <c r="E41" s="207">
        <f>SUM(E42:E47)</f>
        <v>33217000</v>
      </c>
      <c r="F41" s="336">
        <f>SUM(F42:F47)</f>
        <v>24327920</v>
      </c>
      <c r="G41" s="207">
        <f t="shared" si="0"/>
        <v>8889080</v>
      </c>
      <c r="H41" s="207">
        <f t="shared" si="1"/>
        <v>-26.760634614805674</v>
      </c>
    </row>
    <row r="42" spans="1:8" ht="21" customHeight="1">
      <c r="A42" s="203"/>
      <c r="B42" s="203"/>
      <c r="C42" s="203"/>
      <c r="D42" s="210" t="s">
        <v>367</v>
      </c>
      <c r="E42" s="361">
        <v>1300000</v>
      </c>
      <c r="F42" s="362">
        <v>230380</v>
      </c>
      <c r="G42" s="207">
        <f t="shared" si="0"/>
        <v>1069620</v>
      </c>
      <c r="H42" s="207">
        <f t="shared" si="1"/>
        <v>-82.278461538461528</v>
      </c>
    </row>
    <row r="43" spans="1:8" ht="21" customHeight="1">
      <c r="A43" s="203"/>
      <c r="B43" s="203"/>
      <c r="C43" s="203"/>
      <c r="D43" s="210" t="s">
        <v>368</v>
      </c>
      <c r="E43" s="361">
        <v>3886000</v>
      </c>
      <c r="F43" s="362">
        <v>2564420</v>
      </c>
      <c r="G43" s="207">
        <f t="shared" si="0"/>
        <v>1321580</v>
      </c>
      <c r="H43" s="207">
        <f t="shared" si="1"/>
        <v>-34.00874935666495</v>
      </c>
    </row>
    <row r="44" spans="1:8" ht="21" customHeight="1">
      <c r="A44" s="203"/>
      <c r="B44" s="203"/>
      <c r="C44" s="203"/>
      <c r="D44" s="209" t="s">
        <v>58</v>
      </c>
      <c r="E44" s="207">
        <v>20400000</v>
      </c>
      <c r="F44" s="336">
        <v>16543860</v>
      </c>
      <c r="G44" s="207">
        <f t="shared" si="0"/>
        <v>3856140</v>
      </c>
      <c r="H44" s="207">
        <f t="shared" si="1"/>
        <v>-18.902647058823529</v>
      </c>
    </row>
    <row r="45" spans="1:8" ht="21" customHeight="1">
      <c r="A45" s="203"/>
      <c r="B45" s="203"/>
      <c r="C45" s="203"/>
      <c r="D45" s="210" t="s">
        <v>59</v>
      </c>
      <c r="E45" s="361">
        <v>3540000</v>
      </c>
      <c r="F45" s="362">
        <v>2683030</v>
      </c>
      <c r="G45" s="207">
        <f t="shared" si="0"/>
        <v>856970</v>
      </c>
      <c r="H45" s="207">
        <f t="shared" si="1"/>
        <v>-24.208192090395482</v>
      </c>
    </row>
    <row r="46" spans="1:8" ht="21" customHeight="1">
      <c r="A46" s="203"/>
      <c r="B46" s="203"/>
      <c r="C46" s="203"/>
      <c r="D46" s="209" t="s">
        <v>60</v>
      </c>
      <c r="E46" s="207">
        <v>2400000</v>
      </c>
      <c r="F46" s="336">
        <v>1750840</v>
      </c>
      <c r="G46" s="207">
        <f t="shared" si="0"/>
        <v>649160</v>
      </c>
      <c r="H46" s="207">
        <f t="shared" si="1"/>
        <v>-27.048333333333336</v>
      </c>
    </row>
    <row r="47" spans="1:8" ht="21" customHeight="1">
      <c r="A47" s="203"/>
      <c r="B47" s="203"/>
      <c r="C47" s="203"/>
      <c r="D47" s="209" t="s">
        <v>61</v>
      </c>
      <c r="E47" s="207">
        <v>1691000</v>
      </c>
      <c r="F47" s="336">
        <v>555390</v>
      </c>
      <c r="G47" s="207">
        <f t="shared" si="0"/>
        <v>1135610</v>
      </c>
      <c r="H47" s="207">
        <f t="shared" si="1"/>
        <v>-67.156120638675347</v>
      </c>
    </row>
    <row r="48" spans="1:8" ht="21" customHeight="1">
      <c r="A48" s="203"/>
      <c r="B48" s="203"/>
      <c r="C48" s="204" t="s">
        <v>62</v>
      </c>
      <c r="D48" s="206"/>
      <c r="E48" s="361">
        <f>SUM(E49:E55)</f>
        <v>15246000</v>
      </c>
      <c r="F48" s="362">
        <f>SUM(F49:F55)</f>
        <v>11583940</v>
      </c>
      <c r="G48" s="207">
        <f t="shared" si="0"/>
        <v>3662060</v>
      </c>
      <c r="H48" s="207">
        <f t="shared" si="1"/>
        <v>-24.01980847435393</v>
      </c>
    </row>
    <row r="49" spans="1:9" ht="21" customHeight="1">
      <c r="A49" s="203"/>
      <c r="B49" s="203"/>
      <c r="C49" s="203"/>
      <c r="D49" s="210" t="s">
        <v>369</v>
      </c>
      <c r="E49" s="361">
        <v>880000</v>
      </c>
      <c r="F49" s="362">
        <v>255140</v>
      </c>
      <c r="G49" s="207">
        <f t="shared" si="0"/>
        <v>624860</v>
      </c>
      <c r="H49" s="207">
        <f t="shared" si="1"/>
        <v>-71.006818181818176</v>
      </c>
    </row>
    <row r="50" spans="1:9" ht="21" customHeight="1">
      <c r="A50" s="203"/>
      <c r="B50" s="203"/>
      <c r="C50" s="203"/>
      <c r="D50" s="210" t="s">
        <v>370</v>
      </c>
      <c r="E50" s="361">
        <v>400000</v>
      </c>
      <c r="F50" s="362">
        <v>198730</v>
      </c>
      <c r="G50" s="207">
        <f t="shared" si="0"/>
        <v>201270</v>
      </c>
      <c r="H50" s="207">
        <f t="shared" si="1"/>
        <v>-50.317500000000003</v>
      </c>
    </row>
    <row r="51" spans="1:9" ht="21" customHeight="1">
      <c r="A51" s="203"/>
      <c r="B51" s="203"/>
      <c r="C51" s="203"/>
      <c r="D51" s="210" t="s">
        <v>63</v>
      </c>
      <c r="E51" s="361">
        <v>650000</v>
      </c>
      <c r="F51" s="362">
        <v>619500</v>
      </c>
      <c r="G51" s="207">
        <f t="shared" si="0"/>
        <v>30500</v>
      </c>
      <c r="H51" s="207">
        <f t="shared" si="1"/>
        <v>-4.6923076923076925</v>
      </c>
    </row>
    <row r="52" spans="1:9" ht="21" customHeight="1">
      <c r="A52" s="203"/>
      <c r="B52" s="203"/>
      <c r="C52" s="203"/>
      <c r="D52" s="209" t="s">
        <v>64</v>
      </c>
      <c r="E52" s="207">
        <v>3000000</v>
      </c>
      <c r="F52" s="336">
        <v>2194780</v>
      </c>
      <c r="G52" s="207">
        <f t="shared" si="0"/>
        <v>805220</v>
      </c>
      <c r="H52" s="207">
        <f t="shared" ref="H52:H96" si="6">(F52-E52)/E52*100</f>
        <v>-26.840666666666667</v>
      </c>
    </row>
    <row r="53" spans="1:9" ht="21" customHeight="1">
      <c r="A53" s="203"/>
      <c r="B53" s="203"/>
      <c r="C53" s="203"/>
      <c r="D53" s="209" t="s">
        <v>65</v>
      </c>
      <c r="E53" s="207">
        <v>5485000</v>
      </c>
      <c r="F53" s="336">
        <v>4381000</v>
      </c>
      <c r="G53" s="207">
        <f t="shared" si="0"/>
        <v>1104000</v>
      </c>
      <c r="H53" s="207">
        <f t="shared" si="6"/>
        <v>-20.127620783956242</v>
      </c>
    </row>
    <row r="54" spans="1:9" ht="21" customHeight="1">
      <c r="A54" s="203"/>
      <c r="B54" s="203"/>
      <c r="C54" s="203"/>
      <c r="D54" s="209" t="s">
        <v>371</v>
      </c>
      <c r="E54" s="207">
        <v>4231000</v>
      </c>
      <c r="F54" s="336">
        <v>3061040</v>
      </c>
      <c r="G54" s="207">
        <f t="shared" si="0"/>
        <v>1169960</v>
      </c>
      <c r="H54" s="207">
        <f t="shared" si="6"/>
        <v>-27.652091704088868</v>
      </c>
    </row>
    <row r="55" spans="1:9" ht="21" customHeight="1">
      <c r="A55" s="203"/>
      <c r="B55" s="203"/>
      <c r="C55" s="203"/>
      <c r="D55" s="209" t="s">
        <v>66</v>
      </c>
      <c r="E55" s="207">
        <v>600000</v>
      </c>
      <c r="F55" s="336">
        <v>873750</v>
      </c>
      <c r="G55" s="207">
        <f t="shared" si="0"/>
        <v>-273750</v>
      </c>
      <c r="H55" s="207">
        <f t="shared" si="6"/>
        <v>45.625</v>
      </c>
    </row>
    <row r="56" spans="1:9" ht="21" customHeight="1">
      <c r="A56" s="203"/>
      <c r="B56" s="203"/>
      <c r="C56" s="204" t="s">
        <v>67</v>
      </c>
      <c r="D56" s="220"/>
      <c r="E56" s="207">
        <f>SUM(E57:E59)</f>
        <v>7380000</v>
      </c>
      <c r="F56" s="207">
        <f>SUM(F57:F59)</f>
        <v>1518001</v>
      </c>
      <c r="G56" s="207">
        <f t="shared" si="0"/>
        <v>5861999</v>
      </c>
      <c r="H56" s="207">
        <f t="shared" si="6"/>
        <v>-79.430880758807589</v>
      </c>
    </row>
    <row r="57" spans="1:9" ht="21" customHeight="1">
      <c r="A57" s="203"/>
      <c r="B57" s="203"/>
      <c r="C57" s="208"/>
      <c r="D57" s="210" t="s">
        <v>458</v>
      </c>
      <c r="E57" s="361">
        <v>5580000</v>
      </c>
      <c r="F57" s="362">
        <v>1214001</v>
      </c>
      <c r="G57" s="207">
        <f t="shared" si="0"/>
        <v>4365999</v>
      </c>
      <c r="H57" s="207">
        <f t="shared" si="6"/>
        <v>-78.243709677419361</v>
      </c>
    </row>
    <row r="58" spans="1:9" ht="21" customHeight="1">
      <c r="A58" s="203"/>
      <c r="B58" s="203"/>
      <c r="C58" s="208"/>
      <c r="D58" s="209" t="s">
        <v>459</v>
      </c>
      <c r="E58" s="207">
        <v>1800000</v>
      </c>
      <c r="F58" s="336">
        <v>150000</v>
      </c>
      <c r="G58" s="207">
        <f t="shared" si="0"/>
        <v>1650000</v>
      </c>
      <c r="H58" s="207">
        <f t="shared" si="6"/>
        <v>-91.666666666666657</v>
      </c>
    </row>
    <row r="59" spans="1:9" ht="21" customHeight="1">
      <c r="A59" s="203"/>
      <c r="B59" s="203"/>
      <c r="C59" s="208"/>
      <c r="D59" s="209" t="s">
        <v>513</v>
      </c>
      <c r="E59" s="207">
        <v>0</v>
      </c>
      <c r="F59" s="336">
        <v>154000</v>
      </c>
      <c r="G59" s="207">
        <f t="shared" si="0"/>
        <v>-154000</v>
      </c>
      <c r="H59" s="207" t="e">
        <f t="shared" ref="H59" si="7">(F59-E59)/E59*100</f>
        <v>#DIV/0!</v>
      </c>
    </row>
    <row r="60" spans="1:9" ht="21" customHeight="1">
      <c r="A60" s="203"/>
      <c r="B60" s="203"/>
      <c r="C60" s="209" t="s">
        <v>372</v>
      </c>
      <c r="D60" s="209"/>
      <c r="E60" s="361">
        <f>SUM(E61:E64)</f>
        <v>30481000</v>
      </c>
      <c r="F60" s="362">
        <f>SUM(F61:F64)</f>
        <v>17247886</v>
      </c>
      <c r="G60" s="207">
        <f t="shared" si="0"/>
        <v>13233114</v>
      </c>
      <c r="H60" s="207">
        <f t="shared" si="6"/>
        <v>-43.414303992651156</v>
      </c>
    </row>
    <row r="61" spans="1:9" ht="21" customHeight="1">
      <c r="A61" s="203"/>
      <c r="B61" s="203"/>
      <c r="C61" s="203"/>
      <c r="D61" s="210" t="s">
        <v>372</v>
      </c>
      <c r="E61" s="207">
        <v>12628000</v>
      </c>
      <c r="F61" s="336">
        <v>7434886</v>
      </c>
      <c r="G61" s="207">
        <f t="shared" si="0"/>
        <v>5193114</v>
      </c>
      <c r="H61" s="207">
        <f t="shared" si="6"/>
        <v>-41.123804244535947</v>
      </c>
      <c r="I61" s="200" t="s">
        <v>536</v>
      </c>
    </row>
    <row r="62" spans="1:9" ht="21" customHeight="1">
      <c r="A62" s="208"/>
      <c r="B62" s="203"/>
      <c r="C62" s="203"/>
      <c r="D62" s="206" t="s">
        <v>514</v>
      </c>
      <c r="E62" s="207">
        <v>8915000</v>
      </c>
      <c r="F62" s="336">
        <v>5902400</v>
      </c>
      <c r="G62" s="207">
        <f t="shared" si="0"/>
        <v>3012600</v>
      </c>
      <c r="H62" s="207">
        <f t="shared" ref="H62:H65" si="8">(F62-E62)/E62*100</f>
        <v>-33.792484576556362</v>
      </c>
    </row>
    <row r="63" spans="1:9" ht="21" customHeight="1">
      <c r="A63" s="208"/>
      <c r="B63" s="203"/>
      <c r="C63" s="203"/>
      <c r="D63" s="206" t="s">
        <v>515</v>
      </c>
      <c r="E63" s="207">
        <v>6772000</v>
      </c>
      <c r="F63" s="336">
        <v>3910600</v>
      </c>
      <c r="G63" s="207">
        <f t="shared" si="0"/>
        <v>2861400</v>
      </c>
      <c r="H63" s="207">
        <f t="shared" si="8"/>
        <v>-42.25339633786178</v>
      </c>
    </row>
    <row r="64" spans="1:9" ht="21" customHeight="1">
      <c r="A64" s="208"/>
      <c r="B64" s="203"/>
      <c r="C64" s="203"/>
      <c r="D64" s="206" t="s">
        <v>395</v>
      </c>
      <c r="E64" s="207">
        <v>2166000</v>
      </c>
      <c r="F64" s="336">
        <v>0</v>
      </c>
      <c r="G64" s="207">
        <f t="shared" si="0"/>
        <v>2166000</v>
      </c>
      <c r="H64" s="207">
        <f t="shared" si="8"/>
        <v>-100</v>
      </c>
    </row>
    <row r="65" spans="1:65" ht="21" customHeight="1">
      <c r="A65" s="204" t="s">
        <v>68</v>
      </c>
      <c r="B65" s="244"/>
      <c r="C65" s="244"/>
      <c r="D65" s="206"/>
      <c r="E65" s="361">
        <f>SUM(E66)</f>
        <v>44977000</v>
      </c>
      <c r="F65" s="362">
        <f>SUM(F66)</f>
        <v>42629250</v>
      </c>
      <c r="G65" s="207">
        <f t="shared" si="0"/>
        <v>2347750</v>
      </c>
      <c r="H65" s="207">
        <f t="shared" si="8"/>
        <v>-5.2198901660848884</v>
      </c>
    </row>
    <row r="66" spans="1:65" ht="21" customHeight="1">
      <c r="A66" s="203"/>
      <c r="B66" s="204" t="s">
        <v>24</v>
      </c>
      <c r="C66" s="205"/>
      <c r="D66" s="206"/>
      <c r="E66" s="361">
        <f>E67+E69+E71</f>
        <v>44977000</v>
      </c>
      <c r="F66" s="362">
        <f>F67+F69+F71</f>
        <v>42629250</v>
      </c>
      <c r="G66" s="207">
        <f t="shared" si="0"/>
        <v>2347750</v>
      </c>
      <c r="H66" s="207">
        <f t="shared" si="6"/>
        <v>-5.2198901660848884</v>
      </c>
    </row>
    <row r="67" spans="1:65" ht="21" customHeight="1">
      <c r="A67" s="203"/>
      <c r="B67" s="208"/>
      <c r="C67" s="204" t="s">
        <v>24</v>
      </c>
      <c r="D67" s="220"/>
      <c r="E67" s="207">
        <f>SUM(E68)</f>
        <v>16149000</v>
      </c>
      <c r="F67" s="336">
        <f>SUM(F68)</f>
        <v>19030000</v>
      </c>
      <c r="G67" s="207">
        <f t="shared" si="0"/>
        <v>-2881000</v>
      </c>
      <c r="H67" s="207">
        <f t="shared" si="6"/>
        <v>17.840113938943588</v>
      </c>
    </row>
    <row r="68" spans="1:65" ht="21" customHeight="1">
      <c r="A68" s="203"/>
      <c r="B68" s="203"/>
      <c r="C68" s="203"/>
      <c r="D68" s="209" t="s">
        <v>24</v>
      </c>
      <c r="E68" s="207">
        <v>16149000</v>
      </c>
      <c r="F68" s="336">
        <v>19030000</v>
      </c>
      <c r="G68" s="207">
        <f t="shared" si="0"/>
        <v>-2881000</v>
      </c>
      <c r="H68" s="207">
        <f t="shared" si="6"/>
        <v>17.840113938943588</v>
      </c>
    </row>
    <row r="69" spans="1:65" ht="21" customHeight="1">
      <c r="A69" s="203"/>
      <c r="B69" s="203"/>
      <c r="C69" s="204" t="s">
        <v>69</v>
      </c>
      <c r="D69" s="206"/>
      <c r="E69" s="361">
        <f>SUM(E70)</f>
        <v>15552000</v>
      </c>
      <c r="F69" s="362">
        <f>SUM(F70)</f>
        <v>10828000</v>
      </c>
      <c r="G69" s="207">
        <f t="shared" si="0"/>
        <v>4724000</v>
      </c>
      <c r="H69" s="207">
        <f t="shared" si="6"/>
        <v>-30.375514403292179</v>
      </c>
    </row>
    <row r="70" spans="1:65" ht="21" customHeight="1">
      <c r="A70" s="203"/>
      <c r="B70" s="203"/>
      <c r="C70" s="208"/>
      <c r="D70" s="209" t="s">
        <v>69</v>
      </c>
      <c r="E70" s="207">
        <v>15552000</v>
      </c>
      <c r="F70" s="336">
        <v>10828000</v>
      </c>
      <c r="G70" s="207">
        <f t="shared" si="0"/>
        <v>4724000</v>
      </c>
      <c r="H70" s="207">
        <f t="shared" si="6"/>
        <v>-30.375514403292179</v>
      </c>
    </row>
    <row r="71" spans="1:65" ht="21" customHeight="1">
      <c r="A71" s="203"/>
      <c r="B71" s="203"/>
      <c r="C71" s="204" t="s">
        <v>70</v>
      </c>
      <c r="D71" s="220"/>
      <c r="E71" s="207">
        <f>SUM(E72:E73)</f>
        <v>13276000</v>
      </c>
      <c r="F71" s="336">
        <f>SUM(F72:F73)</f>
        <v>12771250</v>
      </c>
      <c r="G71" s="207">
        <f t="shared" ref="G71:G134" si="9">E71-F71</f>
        <v>504750</v>
      </c>
      <c r="H71" s="207">
        <f t="shared" si="6"/>
        <v>-3.8019734859897563</v>
      </c>
    </row>
    <row r="72" spans="1:65" ht="21" customHeight="1">
      <c r="A72" s="203"/>
      <c r="B72" s="203"/>
      <c r="C72" s="203"/>
      <c r="D72" s="209" t="s">
        <v>71</v>
      </c>
      <c r="E72" s="207">
        <v>2230000</v>
      </c>
      <c r="F72" s="336">
        <v>2403500</v>
      </c>
      <c r="G72" s="207">
        <f t="shared" si="9"/>
        <v>-173500</v>
      </c>
      <c r="H72" s="207">
        <f t="shared" si="6"/>
        <v>7.780269058295965</v>
      </c>
    </row>
    <row r="73" spans="1:65" ht="21" customHeight="1">
      <c r="A73" s="208"/>
      <c r="B73" s="208"/>
      <c r="C73" s="208"/>
      <c r="D73" s="210" t="s">
        <v>373</v>
      </c>
      <c r="E73" s="361">
        <v>11046000</v>
      </c>
      <c r="F73" s="362">
        <v>10367750</v>
      </c>
      <c r="G73" s="207">
        <f t="shared" si="9"/>
        <v>678250</v>
      </c>
      <c r="H73" s="207">
        <f t="shared" si="6"/>
        <v>-6.1402317581024803</v>
      </c>
    </row>
    <row r="74" spans="1:65" s="255" customFormat="1" ht="21" customHeight="1">
      <c r="A74" s="333" t="s">
        <v>25</v>
      </c>
      <c r="B74" s="334"/>
      <c r="C74" s="334"/>
      <c r="D74" s="335"/>
      <c r="E74" s="362">
        <f>SUM(E75,E87,E113,E149,E156,E170,E173,E193,E206,E247)</f>
        <v>1141885000</v>
      </c>
      <c r="F74" s="362">
        <f>SUM(F75,F87,F113,F149,F156,F170,F173,F193,F206,F247)</f>
        <v>964829685</v>
      </c>
      <c r="G74" s="207">
        <f t="shared" si="9"/>
        <v>177055315</v>
      </c>
      <c r="H74" s="336">
        <f t="shared" si="6"/>
        <v>-15.505529453491377</v>
      </c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T74" s="280"/>
      <c r="BK74" s="280"/>
      <c r="BL74" s="280"/>
      <c r="BM74" s="280"/>
    </row>
    <row r="75" spans="1:65" ht="21" customHeight="1">
      <c r="A75" s="203"/>
      <c r="B75" s="204" t="s">
        <v>72</v>
      </c>
      <c r="C75" s="196"/>
      <c r="D75" s="214"/>
      <c r="E75" s="361">
        <f>SUM(E78,E76,E80,E84)</f>
        <v>53917000</v>
      </c>
      <c r="F75" s="362">
        <f>SUM(F78,F76,F80,F84)</f>
        <v>50043860</v>
      </c>
      <c r="G75" s="207">
        <f t="shared" si="9"/>
        <v>3873140</v>
      </c>
      <c r="H75" s="207">
        <f t="shared" si="6"/>
        <v>-7.1835228221154734</v>
      </c>
    </row>
    <row r="76" spans="1:65" ht="21" customHeight="1">
      <c r="A76" s="203"/>
      <c r="B76" s="215"/>
      <c r="C76" s="441" t="s">
        <v>8</v>
      </c>
      <c r="D76" s="447"/>
      <c r="E76" s="361">
        <f>SUM(E77:E77)</f>
        <v>39322000</v>
      </c>
      <c r="F76" s="362">
        <f>SUM(F77:F77)</f>
        <v>35578860</v>
      </c>
      <c r="G76" s="207">
        <f t="shared" si="9"/>
        <v>3743140</v>
      </c>
      <c r="H76" s="207">
        <f t="shared" si="6"/>
        <v>-9.5192004475865932</v>
      </c>
    </row>
    <row r="77" spans="1:65" ht="21" customHeight="1">
      <c r="A77" s="203"/>
      <c r="B77" s="215"/>
      <c r="C77" s="215"/>
      <c r="D77" s="216" t="s">
        <v>364</v>
      </c>
      <c r="E77" s="363">
        <v>39322000</v>
      </c>
      <c r="F77" s="364">
        <v>35578860</v>
      </c>
      <c r="G77" s="207">
        <f t="shared" si="9"/>
        <v>3743140</v>
      </c>
      <c r="H77" s="207">
        <f t="shared" si="6"/>
        <v>-9.5192004475865932</v>
      </c>
    </row>
    <row r="78" spans="1:65" ht="21" customHeight="1">
      <c r="A78" s="203"/>
      <c r="B78" s="215"/>
      <c r="C78" s="448" t="s">
        <v>7</v>
      </c>
      <c r="D78" s="449"/>
      <c r="E78" s="365">
        <f>SUM(E79:E79)</f>
        <v>1780000</v>
      </c>
      <c r="F78" s="366">
        <f>SUM(F79:F79)</f>
        <v>1715000</v>
      </c>
      <c r="G78" s="207">
        <f t="shared" si="9"/>
        <v>65000</v>
      </c>
      <c r="H78" s="207">
        <f t="shared" si="6"/>
        <v>-3.6516853932584268</v>
      </c>
    </row>
    <row r="79" spans="1:65" ht="21" customHeight="1">
      <c r="A79" s="203"/>
      <c r="B79" s="215"/>
      <c r="C79" s="208"/>
      <c r="D79" s="204" t="s">
        <v>0</v>
      </c>
      <c r="E79" s="207">
        <v>1780000</v>
      </c>
      <c r="F79" s="336">
        <v>1715000</v>
      </c>
      <c r="G79" s="207">
        <f t="shared" si="9"/>
        <v>65000</v>
      </c>
      <c r="H79" s="207">
        <f t="shared" si="6"/>
        <v>-3.6516853932584268</v>
      </c>
    </row>
    <row r="80" spans="1:65" ht="21" customHeight="1">
      <c r="A80" s="203"/>
      <c r="B80" s="215"/>
      <c r="C80" s="441" t="s">
        <v>73</v>
      </c>
      <c r="D80" s="438"/>
      <c r="E80" s="361">
        <f>SUM(E81:E83)</f>
        <v>6400000</v>
      </c>
      <c r="F80" s="362">
        <f>SUM(F81:F83)</f>
        <v>6440000</v>
      </c>
      <c r="G80" s="207">
        <f t="shared" si="9"/>
        <v>-40000</v>
      </c>
      <c r="H80" s="207">
        <f t="shared" si="6"/>
        <v>0.625</v>
      </c>
    </row>
    <row r="81" spans="1:8" ht="21" customHeight="1">
      <c r="A81" s="203"/>
      <c r="B81" s="203"/>
      <c r="C81" s="221"/>
      <c r="D81" s="222" t="s">
        <v>74</v>
      </c>
      <c r="E81" s="207">
        <v>1840000</v>
      </c>
      <c r="F81" s="336">
        <v>1880000</v>
      </c>
      <c r="G81" s="207">
        <f t="shared" si="9"/>
        <v>-40000</v>
      </c>
      <c r="H81" s="207">
        <f t="shared" si="6"/>
        <v>2.1739130434782608</v>
      </c>
    </row>
    <row r="82" spans="1:8" ht="21" customHeight="1">
      <c r="A82" s="203"/>
      <c r="B82" s="203"/>
      <c r="C82" s="221"/>
      <c r="D82" s="222" t="s">
        <v>460</v>
      </c>
      <c r="E82" s="207">
        <v>2250000</v>
      </c>
      <c r="F82" s="336">
        <v>2250000</v>
      </c>
      <c r="G82" s="207">
        <f t="shared" si="9"/>
        <v>0</v>
      </c>
      <c r="H82" s="207">
        <f t="shared" si="6"/>
        <v>0</v>
      </c>
    </row>
    <row r="83" spans="1:8" ht="21" customHeight="1">
      <c r="A83" s="203"/>
      <c r="B83" s="203"/>
      <c r="C83" s="221"/>
      <c r="D83" s="222" t="s">
        <v>461</v>
      </c>
      <c r="E83" s="207">
        <v>2310000</v>
      </c>
      <c r="F83" s="336">
        <v>2310000</v>
      </c>
      <c r="G83" s="207">
        <f t="shared" si="9"/>
        <v>0</v>
      </c>
      <c r="H83" s="207">
        <f t="shared" si="6"/>
        <v>0</v>
      </c>
    </row>
    <row r="84" spans="1:8" ht="21" customHeight="1">
      <c r="A84" s="203"/>
      <c r="B84" s="208"/>
      <c r="C84" s="437" t="s">
        <v>462</v>
      </c>
      <c r="D84" s="438"/>
      <c r="E84" s="365">
        <f>SUM(E85:E86)</f>
        <v>6415000</v>
      </c>
      <c r="F84" s="365">
        <f>SUM(F85:F86)</f>
        <v>6310000</v>
      </c>
      <c r="G84" s="207">
        <f t="shared" si="9"/>
        <v>105000</v>
      </c>
      <c r="H84" s="207">
        <f t="shared" si="6"/>
        <v>-1.6367887763055338</v>
      </c>
    </row>
    <row r="85" spans="1:8" ht="21" customHeight="1">
      <c r="A85" s="203"/>
      <c r="B85" s="208"/>
      <c r="C85" s="203"/>
      <c r="D85" s="218" t="s">
        <v>390</v>
      </c>
      <c r="E85" s="365">
        <v>2660000</v>
      </c>
      <c r="F85" s="366">
        <v>2610000</v>
      </c>
      <c r="G85" s="207">
        <f t="shared" si="9"/>
        <v>50000</v>
      </c>
      <c r="H85" s="207">
        <f t="shared" si="6"/>
        <v>-1.8796992481203008</v>
      </c>
    </row>
    <row r="86" spans="1:8" ht="21" customHeight="1">
      <c r="A86" s="203"/>
      <c r="B86" s="208"/>
      <c r="C86" s="213"/>
      <c r="D86" s="224" t="s">
        <v>452</v>
      </c>
      <c r="E86" s="365">
        <v>3755000</v>
      </c>
      <c r="F86" s="366">
        <v>3700000</v>
      </c>
      <c r="G86" s="207">
        <f t="shared" si="9"/>
        <v>55000</v>
      </c>
      <c r="H86" s="207">
        <f t="shared" ref="H86" si="10">(F86-E86)/E86*100</f>
        <v>-1.4647137150466045</v>
      </c>
    </row>
    <row r="87" spans="1:8" ht="21" customHeight="1">
      <c r="A87" s="203"/>
      <c r="B87" s="204" t="s">
        <v>75</v>
      </c>
      <c r="C87" s="223"/>
      <c r="D87" s="224"/>
      <c r="E87" s="361">
        <f>SUM(E92,E98,E88,E103,E106,E109)</f>
        <v>35892000</v>
      </c>
      <c r="F87" s="361">
        <f>SUM(F92,F98,F88,F103,F106,F109)</f>
        <v>33716219</v>
      </c>
      <c r="G87" s="207">
        <f t="shared" si="9"/>
        <v>2175781</v>
      </c>
      <c r="H87" s="207">
        <f t="shared" si="6"/>
        <v>-6.0620221776440433</v>
      </c>
    </row>
    <row r="88" spans="1:8" ht="21" customHeight="1">
      <c r="A88" s="203"/>
      <c r="B88" s="208"/>
      <c r="C88" s="337" t="s">
        <v>379</v>
      </c>
      <c r="D88" s="224"/>
      <c r="E88" s="361">
        <f>SUM(E89:E91)</f>
        <v>3320000</v>
      </c>
      <c r="F88" s="362">
        <f>SUM(F89:F91)</f>
        <v>2388340</v>
      </c>
      <c r="G88" s="207">
        <f t="shared" si="9"/>
        <v>931660</v>
      </c>
      <c r="H88" s="207">
        <f t="shared" ref="H88:H89" si="11">(F88-E88)/E88*100</f>
        <v>-28.062048192771083</v>
      </c>
    </row>
    <row r="89" spans="1:8" ht="21" customHeight="1">
      <c r="A89" s="203"/>
      <c r="B89" s="208"/>
      <c r="C89" s="342"/>
      <c r="D89" s="224" t="s">
        <v>380</v>
      </c>
      <c r="E89" s="361">
        <v>1160000</v>
      </c>
      <c r="F89" s="362">
        <v>838340</v>
      </c>
      <c r="G89" s="207">
        <f t="shared" si="9"/>
        <v>321660</v>
      </c>
      <c r="H89" s="207">
        <f t="shared" si="11"/>
        <v>-27.729310344827585</v>
      </c>
    </row>
    <row r="90" spans="1:8" ht="21" customHeight="1">
      <c r="A90" s="203"/>
      <c r="B90" s="208"/>
      <c r="C90" s="342"/>
      <c r="D90" s="224" t="s">
        <v>396</v>
      </c>
      <c r="E90" s="361">
        <v>830000</v>
      </c>
      <c r="F90" s="362">
        <v>650000</v>
      </c>
      <c r="G90" s="207">
        <f t="shared" si="9"/>
        <v>180000</v>
      </c>
      <c r="H90" s="207">
        <f t="shared" ref="H90:H91" si="12">(F90-E90)/E90*100</f>
        <v>-21.686746987951807</v>
      </c>
    </row>
    <row r="91" spans="1:8" ht="21" customHeight="1">
      <c r="A91" s="203"/>
      <c r="B91" s="208"/>
      <c r="C91" s="342"/>
      <c r="D91" s="224" t="s">
        <v>463</v>
      </c>
      <c r="E91" s="361">
        <v>1330000</v>
      </c>
      <c r="F91" s="362">
        <v>900000</v>
      </c>
      <c r="G91" s="207">
        <f t="shared" si="9"/>
        <v>430000</v>
      </c>
      <c r="H91" s="207">
        <f t="shared" si="12"/>
        <v>-32.330827067669169</v>
      </c>
    </row>
    <row r="92" spans="1:8" ht="21" customHeight="1">
      <c r="A92" s="203"/>
      <c r="B92" s="203"/>
      <c r="C92" s="204" t="s">
        <v>397</v>
      </c>
      <c r="D92" s="206"/>
      <c r="E92" s="361">
        <f>SUM(E93:E97)</f>
        <v>2026000</v>
      </c>
      <c r="F92" s="362">
        <f>SUM(F93:F97)</f>
        <v>1120170</v>
      </c>
      <c r="G92" s="207">
        <f t="shared" si="9"/>
        <v>905830</v>
      </c>
      <c r="H92" s="207">
        <f t="shared" si="6"/>
        <v>-44.710266535044425</v>
      </c>
    </row>
    <row r="93" spans="1:8" ht="21" customHeight="1">
      <c r="A93" s="203"/>
      <c r="B93" s="203"/>
      <c r="C93" s="208"/>
      <c r="D93" s="222" t="s">
        <v>76</v>
      </c>
      <c r="E93" s="207">
        <v>370000</v>
      </c>
      <c r="F93" s="336">
        <v>231300</v>
      </c>
      <c r="G93" s="207">
        <f t="shared" si="9"/>
        <v>138700</v>
      </c>
      <c r="H93" s="207">
        <f t="shared" si="6"/>
        <v>-37.486486486486484</v>
      </c>
    </row>
    <row r="94" spans="1:8" ht="21" customHeight="1">
      <c r="A94" s="203"/>
      <c r="B94" s="208"/>
      <c r="C94" s="208"/>
      <c r="D94" s="222" t="s">
        <v>464</v>
      </c>
      <c r="E94" s="207">
        <v>256000</v>
      </c>
      <c r="F94" s="336">
        <v>0</v>
      </c>
      <c r="G94" s="207">
        <f t="shared" si="9"/>
        <v>256000</v>
      </c>
      <c r="H94" s="207">
        <f t="shared" si="6"/>
        <v>-100</v>
      </c>
    </row>
    <row r="95" spans="1:8" ht="21" customHeight="1">
      <c r="A95" s="203"/>
      <c r="B95" s="208"/>
      <c r="C95" s="208"/>
      <c r="D95" s="222" t="s">
        <v>465</v>
      </c>
      <c r="E95" s="207">
        <v>1000000</v>
      </c>
      <c r="F95" s="336">
        <v>825200</v>
      </c>
      <c r="G95" s="207">
        <f t="shared" si="9"/>
        <v>174800</v>
      </c>
      <c r="H95" s="207">
        <f t="shared" si="6"/>
        <v>-17.48</v>
      </c>
    </row>
    <row r="96" spans="1:8" ht="21" customHeight="1">
      <c r="A96" s="203"/>
      <c r="B96" s="208"/>
      <c r="C96" s="208"/>
      <c r="D96" s="222" t="s">
        <v>466</v>
      </c>
      <c r="E96" s="207">
        <v>100000</v>
      </c>
      <c r="F96" s="336">
        <v>0</v>
      </c>
      <c r="G96" s="207">
        <f t="shared" si="9"/>
        <v>100000</v>
      </c>
      <c r="H96" s="207">
        <f t="shared" si="6"/>
        <v>-100</v>
      </c>
    </row>
    <row r="97" spans="1:8" ht="21" customHeight="1">
      <c r="A97" s="203"/>
      <c r="B97" s="208"/>
      <c r="C97" s="208"/>
      <c r="D97" s="218" t="s">
        <v>467</v>
      </c>
      <c r="E97" s="207">
        <v>300000</v>
      </c>
      <c r="F97" s="336">
        <v>63670</v>
      </c>
      <c r="G97" s="207">
        <f t="shared" si="9"/>
        <v>236330</v>
      </c>
      <c r="H97" s="207">
        <f t="shared" ref="H97" si="13">(F97-E97)/E97*100</f>
        <v>-78.776666666666657</v>
      </c>
    </row>
    <row r="98" spans="1:8" ht="21" customHeight="1">
      <c r="A98" s="203"/>
      <c r="B98" s="203"/>
      <c r="C98" s="204" t="s">
        <v>468</v>
      </c>
      <c r="D98" s="224"/>
      <c r="E98" s="207">
        <f>SUM(E99:E102)</f>
        <v>5360000</v>
      </c>
      <c r="F98" s="336">
        <f>SUM(F99:F102)</f>
        <v>5100600</v>
      </c>
      <c r="G98" s="207">
        <f t="shared" si="9"/>
        <v>259400</v>
      </c>
      <c r="H98" s="207">
        <f>(F98-E98)/E98*100</f>
        <v>-4.83955223880597</v>
      </c>
    </row>
    <row r="99" spans="1:8" ht="21" customHeight="1">
      <c r="A99" s="203"/>
      <c r="B99" s="203"/>
      <c r="C99" s="215"/>
      <c r="D99" s="222" t="s">
        <v>374</v>
      </c>
      <c r="E99" s="207">
        <v>300000</v>
      </c>
      <c r="F99" s="336">
        <v>300054</v>
      </c>
      <c r="G99" s="207">
        <f t="shared" si="9"/>
        <v>-54</v>
      </c>
      <c r="H99" s="207">
        <f>(F99-E99)/E99*100</f>
        <v>1.8000000000000002E-2</v>
      </c>
    </row>
    <row r="100" spans="1:8" ht="21" customHeight="1">
      <c r="A100" s="203"/>
      <c r="B100" s="208"/>
      <c r="C100" s="225"/>
      <c r="D100" s="222" t="s">
        <v>469</v>
      </c>
      <c r="E100" s="207">
        <v>4800000</v>
      </c>
      <c r="F100" s="336">
        <v>4800546</v>
      </c>
      <c r="G100" s="207">
        <f t="shared" si="9"/>
        <v>-546</v>
      </c>
      <c r="H100" s="207">
        <f>(F100-E100)/E100*100</f>
        <v>1.1375E-2</v>
      </c>
    </row>
    <row r="101" spans="1:8" ht="21" customHeight="1">
      <c r="A101" s="203"/>
      <c r="B101" s="208"/>
      <c r="C101" s="225"/>
      <c r="D101" s="222" t="s">
        <v>470</v>
      </c>
      <c r="E101" s="207">
        <v>160000</v>
      </c>
      <c r="F101" s="336">
        <v>0</v>
      </c>
      <c r="G101" s="207">
        <f t="shared" si="9"/>
        <v>160000</v>
      </c>
      <c r="H101" s="207">
        <f>(F101-E101)/E101*100</f>
        <v>-100</v>
      </c>
    </row>
    <row r="102" spans="1:8" ht="21" customHeight="1">
      <c r="A102" s="203"/>
      <c r="B102" s="208"/>
      <c r="C102" s="225"/>
      <c r="D102" s="222" t="s">
        <v>399</v>
      </c>
      <c r="E102" s="207">
        <v>100000</v>
      </c>
      <c r="F102" s="336">
        <v>0</v>
      </c>
      <c r="G102" s="207">
        <f t="shared" si="9"/>
        <v>100000</v>
      </c>
      <c r="H102" s="207">
        <f>(F102-E102)/E102*100</f>
        <v>-100</v>
      </c>
    </row>
    <row r="103" spans="1:8" ht="21" customHeight="1">
      <c r="A103" s="203"/>
      <c r="B103" s="208"/>
      <c r="C103" s="204" t="s">
        <v>471</v>
      </c>
      <c r="D103" s="224"/>
      <c r="E103" s="361">
        <f>SUM(E104:E105)</f>
        <v>13686000</v>
      </c>
      <c r="F103" s="362">
        <f>SUM(F104:F105)</f>
        <v>13607400</v>
      </c>
      <c r="G103" s="207">
        <f t="shared" si="9"/>
        <v>78600</v>
      </c>
      <c r="H103" s="207">
        <f t="shared" ref="H103:H105" si="14">(F103-E103)/E103*100</f>
        <v>-0.57430951337132841</v>
      </c>
    </row>
    <row r="104" spans="1:8" ht="21" customHeight="1">
      <c r="A104" s="203"/>
      <c r="B104" s="208"/>
      <c r="C104" s="203"/>
      <c r="D104" s="343" t="s">
        <v>472</v>
      </c>
      <c r="E104" s="207">
        <v>13466000</v>
      </c>
      <c r="F104" s="336">
        <v>13416500</v>
      </c>
      <c r="G104" s="207">
        <f t="shared" si="9"/>
        <v>49500</v>
      </c>
      <c r="H104" s="207">
        <f t="shared" si="14"/>
        <v>-0.36759245507203325</v>
      </c>
    </row>
    <row r="105" spans="1:8" ht="21" customHeight="1">
      <c r="A105" s="203"/>
      <c r="B105" s="208"/>
      <c r="C105" s="203"/>
      <c r="D105" s="343" t="s">
        <v>473</v>
      </c>
      <c r="E105" s="207">
        <v>220000</v>
      </c>
      <c r="F105" s="336">
        <v>190900</v>
      </c>
      <c r="G105" s="207">
        <f t="shared" si="9"/>
        <v>29100</v>
      </c>
      <c r="H105" s="207">
        <f t="shared" si="14"/>
        <v>-13.227272727272727</v>
      </c>
    </row>
    <row r="106" spans="1:8" ht="21" customHeight="1">
      <c r="A106" s="203"/>
      <c r="B106" s="208"/>
      <c r="C106" s="338" t="s">
        <v>516</v>
      </c>
      <c r="D106" s="224"/>
      <c r="E106" s="207">
        <f>SUM(E107:E108)</f>
        <v>10500000</v>
      </c>
      <c r="F106" s="336">
        <f>SUM(F107:F108)</f>
        <v>10499629</v>
      </c>
      <c r="G106" s="207">
        <f t="shared" si="9"/>
        <v>371</v>
      </c>
      <c r="H106" s="207">
        <f t="shared" ref="H106:H108" si="15">(F106-E106)/E106*100</f>
        <v>-3.5333333333333336E-3</v>
      </c>
    </row>
    <row r="107" spans="1:8" ht="21" customHeight="1">
      <c r="A107" s="203"/>
      <c r="B107" s="208"/>
      <c r="C107" s="225"/>
      <c r="D107" s="222" t="s">
        <v>517</v>
      </c>
      <c r="E107" s="207">
        <v>9150000</v>
      </c>
      <c r="F107" s="336">
        <v>9188329</v>
      </c>
      <c r="G107" s="207">
        <f t="shared" si="9"/>
        <v>-38329</v>
      </c>
      <c r="H107" s="207">
        <f t="shared" si="15"/>
        <v>0.41889617486338793</v>
      </c>
    </row>
    <row r="108" spans="1:8" ht="21" customHeight="1">
      <c r="A108" s="203"/>
      <c r="B108" s="208"/>
      <c r="C108" s="344"/>
      <c r="D108" s="218" t="s">
        <v>518</v>
      </c>
      <c r="E108" s="207">
        <v>1350000</v>
      </c>
      <c r="F108" s="336">
        <v>1311300</v>
      </c>
      <c r="G108" s="207">
        <f t="shared" si="9"/>
        <v>38700</v>
      </c>
      <c r="H108" s="207">
        <f t="shared" si="15"/>
        <v>-2.8666666666666667</v>
      </c>
    </row>
    <row r="109" spans="1:8" ht="21" customHeight="1">
      <c r="A109" s="203"/>
      <c r="B109" s="203"/>
      <c r="C109" s="204" t="s">
        <v>474</v>
      </c>
      <c r="D109" s="224"/>
      <c r="E109" s="207">
        <f>SUM(E110:E112)</f>
        <v>1000000</v>
      </c>
      <c r="F109" s="207">
        <f>SUM(F110:F112)</f>
        <v>1000080</v>
      </c>
      <c r="G109" s="207">
        <f t="shared" si="9"/>
        <v>-80</v>
      </c>
      <c r="H109" s="207">
        <f>(F109-E109)/E109*100</f>
        <v>8.0000000000000002E-3</v>
      </c>
    </row>
    <row r="110" spans="1:8" ht="21" customHeight="1">
      <c r="A110" s="203"/>
      <c r="B110" s="203"/>
      <c r="C110" s="215"/>
      <c r="D110" s="222" t="s">
        <v>475</v>
      </c>
      <c r="E110" s="207">
        <v>580000</v>
      </c>
      <c r="F110" s="336">
        <v>577510</v>
      </c>
      <c r="G110" s="207">
        <f t="shared" si="9"/>
        <v>2490</v>
      </c>
      <c r="H110" s="207">
        <f>(F110-E110)/E110*100</f>
        <v>-0.42931034482758623</v>
      </c>
    </row>
    <row r="111" spans="1:8" ht="21" customHeight="1">
      <c r="A111" s="203"/>
      <c r="B111" s="208"/>
      <c r="C111" s="225"/>
      <c r="D111" s="222" t="s">
        <v>476</v>
      </c>
      <c r="E111" s="207">
        <v>300000</v>
      </c>
      <c r="F111" s="336">
        <v>302570</v>
      </c>
      <c r="G111" s="207">
        <f t="shared" si="9"/>
        <v>-2570</v>
      </c>
      <c r="H111" s="207">
        <f>(F111-E111)/E111*100</f>
        <v>0.85666666666666669</v>
      </c>
    </row>
    <row r="112" spans="1:8" ht="21" customHeight="1">
      <c r="A112" s="203"/>
      <c r="B112" s="208"/>
      <c r="C112" s="225"/>
      <c r="D112" s="222" t="s">
        <v>477</v>
      </c>
      <c r="E112" s="207">
        <v>120000</v>
      </c>
      <c r="F112" s="336">
        <v>120000</v>
      </c>
      <c r="G112" s="207">
        <f t="shared" si="9"/>
        <v>0</v>
      </c>
      <c r="H112" s="207">
        <f>(F112-E112)/E112*100</f>
        <v>0</v>
      </c>
    </row>
    <row r="113" spans="1:65" ht="21" customHeight="1">
      <c r="A113" s="203"/>
      <c r="B113" s="204" t="s">
        <v>77</v>
      </c>
      <c r="C113" s="226"/>
      <c r="D113" s="227"/>
      <c r="E113" s="361">
        <f>SUM(E114,E117,E120,E122,E124,E126,E134,E140,E147)</f>
        <v>318788000</v>
      </c>
      <c r="F113" s="361">
        <f>SUM(F114,F117,F120,F122,F124,F126,F134,F140,F147)</f>
        <v>298000012</v>
      </c>
      <c r="G113" s="207">
        <f t="shared" si="9"/>
        <v>20787988</v>
      </c>
      <c r="H113" s="207">
        <f t="shared" ref="H113:H170" si="16">(F113-E113)/E113*100</f>
        <v>-6.5209443266371379</v>
      </c>
    </row>
    <row r="114" spans="1:65" ht="21" customHeight="1">
      <c r="A114" s="203"/>
      <c r="B114" s="203"/>
      <c r="C114" s="209" t="s">
        <v>331</v>
      </c>
      <c r="D114" s="210"/>
      <c r="E114" s="367">
        <f>SUM(E115:E116)</f>
        <v>154240000</v>
      </c>
      <c r="F114" s="368">
        <f>SUM(F115:F116)</f>
        <v>147057490</v>
      </c>
      <c r="G114" s="207">
        <f t="shared" si="9"/>
        <v>7182510</v>
      </c>
      <c r="H114" s="207">
        <f t="shared" si="16"/>
        <v>-4.6567103215767629</v>
      </c>
    </row>
    <row r="115" spans="1:65" ht="21" customHeight="1">
      <c r="A115" s="203"/>
      <c r="B115" s="203"/>
      <c r="C115" s="221"/>
      <c r="D115" s="222" t="s">
        <v>78</v>
      </c>
      <c r="E115" s="207">
        <v>144240000</v>
      </c>
      <c r="F115" s="336">
        <v>142045740</v>
      </c>
      <c r="G115" s="207">
        <f t="shared" si="9"/>
        <v>2194260</v>
      </c>
      <c r="H115" s="207">
        <f t="shared" si="16"/>
        <v>-1.5212562396006655</v>
      </c>
    </row>
    <row r="116" spans="1:65" ht="21" customHeight="1">
      <c r="A116" s="203"/>
      <c r="B116" s="203"/>
      <c r="C116" s="221"/>
      <c r="D116" s="222" t="s">
        <v>79</v>
      </c>
      <c r="E116" s="207">
        <v>10000000</v>
      </c>
      <c r="F116" s="336">
        <v>5011750</v>
      </c>
      <c r="G116" s="207">
        <f t="shared" si="9"/>
        <v>4988250</v>
      </c>
      <c r="H116" s="207">
        <f t="shared" si="16"/>
        <v>-49.8825</v>
      </c>
    </row>
    <row r="117" spans="1:65" ht="21" customHeight="1">
      <c r="A117" s="228"/>
      <c r="B117" s="203"/>
      <c r="C117" s="441" t="s">
        <v>341</v>
      </c>
      <c r="D117" s="445"/>
      <c r="E117" s="367">
        <f>SUM(E118:E119)</f>
        <v>22292000</v>
      </c>
      <c r="F117" s="368">
        <f>SUM(F118:F119)</f>
        <v>20976170</v>
      </c>
      <c r="G117" s="207">
        <f t="shared" si="9"/>
        <v>1315830</v>
      </c>
      <c r="H117" s="207">
        <f t="shared" si="16"/>
        <v>-5.902700520366051</v>
      </c>
    </row>
    <row r="118" spans="1:65" ht="21" customHeight="1">
      <c r="A118" s="203"/>
      <c r="B118" s="203"/>
      <c r="C118" s="229"/>
      <c r="D118" s="222" t="s">
        <v>341</v>
      </c>
      <c r="E118" s="207">
        <v>20766000</v>
      </c>
      <c r="F118" s="336">
        <v>20776170</v>
      </c>
      <c r="G118" s="207">
        <f t="shared" si="9"/>
        <v>-10170</v>
      </c>
      <c r="H118" s="207">
        <f t="shared" si="16"/>
        <v>4.8974284888760475E-2</v>
      </c>
    </row>
    <row r="119" spans="1:65" ht="21" customHeight="1">
      <c r="A119" s="203"/>
      <c r="B119" s="203"/>
      <c r="C119" s="229"/>
      <c r="D119" s="218" t="s">
        <v>335</v>
      </c>
      <c r="E119" s="367">
        <v>1526000</v>
      </c>
      <c r="F119" s="368">
        <v>200000</v>
      </c>
      <c r="G119" s="207">
        <f t="shared" si="9"/>
        <v>1326000</v>
      </c>
      <c r="H119" s="207">
        <f t="shared" si="16"/>
        <v>-86.893840104849275</v>
      </c>
    </row>
    <row r="120" spans="1:65" s="200" customFormat="1" ht="21" customHeight="1">
      <c r="A120" s="203"/>
      <c r="B120" s="208"/>
      <c r="C120" s="441" t="s">
        <v>80</v>
      </c>
      <c r="D120" s="442"/>
      <c r="E120" s="207">
        <f>SUM(E121:E121)</f>
        <v>1085000</v>
      </c>
      <c r="F120" s="336">
        <f>SUM(F121:F121)</f>
        <v>2170000</v>
      </c>
      <c r="G120" s="207">
        <f t="shared" si="9"/>
        <v>-1085000</v>
      </c>
      <c r="H120" s="207">
        <f t="shared" si="16"/>
        <v>100</v>
      </c>
      <c r="AT120" s="230"/>
      <c r="BK120" s="230"/>
      <c r="BL120" s="230"/>
      <c r="BM120" s="230"/>
    </row>
    <row r="121" spans="1:65" s="200" customFormat="1" ht="21" customHeight="1">
      <c r="A121" s="203"/>
      <c r="B121" s="208"/>
      <c r="C121" s="231"/>
      <c r="D121" s="222" t="s">
        <v>80</v>
      </c>
      <c r="E121" s="207">
        <v>1085000</v>
      </c>
      <c r="F121" s="336">
        <v>2170000</v>
      </c>
      <c r="G121" s="207">
        <f t="shared" si="9"/>
        <v>-1085000</v>
      </c>
      <c r="H121" s="207">
        <f t="shared" si="16"/>
        <v>100</v>
      </c>
      <c r="AT121" s="230"/>
      <c r="BK121" s="230"/>
      <c r="BL121" s="230"/>
      <c r="BM121" s="230"/>
    </row>
    <row r="122" spans="1:65" ht="21" customHeight="1">
      <c r="A122" s="203"/>
      <c r="B122" s="208"/>
      <c r="C122" s="204" t="s">
        <v>81</v>
      </c>
      <c r="D122" s="224"/>
      <c r="E122" s="367">
        <f>SUM(E123:E123)</f>
        <v>50000</v>
      </c>
      <c r="F122" s="368">
        <f>SUM(F123:F123)</f>
        <v>0</v>
      </c>
      <c r="G122" s="207">
        <f t="shared" si="9"/>
        <v>50000</v>
      </c>
      <c r="H122" s="207">
        <f t="shared" si="16"/>
        <v>-100</v>
      </c>
    </row>
    <row r="123" spans="1:65" ht="21" customHeight="1">
      <c r="A123" s="203"/>
      <c r="B123" s="208"/>
      <c r="C123" s="208"/>
      <c r="D123" s="222" t="s">
        <v>81</v>
      </c>
      <c r="E123" s="207">
        <v>50000</v>
      </c>
      <c r="F123" s="336">
        <v>0</v>
      </c>
      <c r="G123" s="207">
        <f t="shared" si="9"/>
        <v>50000</v>
      </c>
      <c r="H123" s="207">
        <f t="shared" si="16"/>
        <v>-100</v>
      </c>
    </row>
    <row r="124" spans="1:65" ht="21" customHeight="1">
      <c r="A124" s="203"/>
      <c r="B124" s="203"/>
      <c r="C124" s="232" t="s">
        <v>82</v>
      </c>
      <c r="D124" s="224"/>
      <c r="E124" s="367">
        <f>SUM(E125)</f>
        <v>660000</v>
      </c>
      <c r="F124" s="368">
        <f>SUM(F125)</f>
        <v>372180</v>
      </c>
      <c r="G124" s="207">
        <f t="shared" si="9"/>
        <v>287820</v>
      </c>
      <c r="H124" s="207">
        <f t="shared" si="16"/>
        <v>-43.609090909090909</v>
      </c>
    </row>
    <row r="125" spans="1:65" ht="21" customHeight="1">
      <c r="A125" s="203"/>
      <c r="B125" s="203"/>
      <c r="C125" s="208"/>
      <c r="D125" s="222" t="s">
        <v>83</v>
      </c>
      <c r="E125" s="207">
        <v>660000</v>
      </c>
      <c r="F125" s="336">
        <v>372180</v>
      </c>
      <c r="G125" s="207">
        <f t="shared" si="9"/>
        <v>287820</v>
      </c>
      <c r="H125" s="207">
        <f t="shared" si="16"/>
        <v>-43.609090909090909</v>
      </c>
    </row>
    <row r="126" spans="1:65" ht="21" customHeight="1">
      <c r="A126" s="203"/>
      <c r="B126" s="203"/>
      <c r="C126" s="204" t="s">
        <v>302</v>
      </c>
      <c r="D126" s="206"/>
      <c r="E126" s="367">
        <f>SUM(E127:E133)</f>
        <v>7665000</v>
      </c>
      <c r="F126" s="368">
        <f>SUM(F127:F133)</f>
        <v>6852170</v>
      </c>
      <c r="G126" s="207">
        <f t="shared" si="9"/>
        <v>812830</v>
      </c>
      <c r="H126" s="207">
        <f t="shared" si="16"/>
        <v>-10.604435746901499</v>
      </c>
    </row>
    <row r="127" spans="1:65" ht="21" customHeight="1">
      <c r="A127" s="203"/>
      <c r="B127" s="203"/>
      <c r="C127" s="221"/>
      <c r="D127" s="222" t="s">
        <v>519</v>
      </c>
      <c r="E127" s="207">
        <v>0</v>
      </c>
      <c r="F127" s="336">
        <v>36300</v>
      </c>
      <c r="G127" s="207">
        <f t="shared" si="9"/>
        <v>-36300</v>
      </c>
      <c r="H127" s="207" t="e">
        <f t="shared" si="16"/>
        <v>#DIV/0!</v>
      </c>
    </row>
    <row r="128" spans="1:65" ht="20.25" customHeight="1">
      <c r="A128" s="203"/>
      <c r="B128" s="203"/>
      <c r="C128" s="221"/>
      <c r="D128" s="222" t="s">
        <v>336</v>
      </c>
      <c r="E128" s="207">
        <v>200000</v>
      </c>
      <c r="F128" s="336">
        <v>0</v>
      </c>
      <c r="G128" s="207">
        <f t="shared" si="9"/>
        <v>200000</v>
      </c>
      <c r="H128" s="207">
        <f t="shared" si="16"/>
        <v>-100</v>
      </c>
    </row>
    <row r="129" spans="1:65" ht="21" customHeight="1">
      <c r="A129" s="203"/>
      <c r="B129" s="203"/>
      <c r="C129" s="221"/>
      <c r="D129" s="339" t="s">
        <v>400</v>
      </c>
      <c r="E129" s="207">
        <v>270000</v>
      </c>
      <c r="F129" s="336">
        <v>63520</v>
      </c>
      <c r="G129" s="207">
        <f t="shared" si="9"/>
        <v>206480</v>
      </c>
      <c r="H129" s="207">
        <f t="shared" si="16"/>
        <v>-76.474074074074068</v>
      </c>
    </row>
    <row r="130" spans="1:65" ht="21" customHeight="1">
      <c r="A130" s="203"/>
      <c r="B130" s="203"/>
      <c r="C130" s="221"/>
      <c r="D130" s="218" t="s">
        <v>401</v>
      </c>
      <c r="E130" s="361">
        <v>1300000</v>
      </c>
      <c r="F130" s="362">
        <v>1221600</v>
      </c>
      <c r="G130" s="207">
        <f t="shared" si="9"/>
        <v>78400</v>
      </c>
      <c r="H130" s="207">
        <f t="shared" si="16"/>
        <v>-6.0307692307692307</v>
      </c>
    </row>
    <row r="131" spans="1:65" ht="21" customHeight="1">
      <c r="A131" s="203"/>
      <c r="B131" s="203"/>
      <c r="C131" s="221"/>
      <c r="D131" s="218" t="s">
        <v>402</v>
      </c>
      <c r="E131" s="361">
        <v>2190000</v>
      </c>
      <c r="F131" s="362">
        <v>1936050</v>
      </c>
      <c r="G131" s="207">
        <f t="shared" si="9"/>
        <v>253950</v>
      </c>
      <c r="H131" s="207">
        <f t="shared" ref="H131" si="17">(F131-E131)/E131*100</f>
        <v>-11.595890410958905</v>
      </c>
    </row>
    <row r="132" spans="1:65" ht="21" customHeight="1">
      <c r="A132" s="203"/>
      <c r="B132" s="203"/>
      <c r="C132" s="221"/>
      <c r="D132" s="218" t="s">
        <v>403</v>
      </c>
      <c r="E132" s="361">
        <v>750000</v>
      </c>
      <c r="F132" s="362">
        <v>108900</v>
      </c>
      <c r="G132" s="207">
        <f t="shared" si="9"/>
        <v>641100</v>
      </c>
      <c r="H132" s="207">
        <f t="shared" si="16"/>
        <v>-85.48</v>
      </c>
    </row>
    <row r="133" spans="1:65" ht="21" customHeight="1">
      <c r="A133" s="203"/>
      <c r="B133" s="203"/>
      <c r="C133" s="221"/>
      <c r="D133" s="345" t="s">
        <v>478</v>
      </c>
      <c r="E133" s="361">
        <v>2955000</v>
      </c>
      <c r="F133" s="362">
        <v>3485800</v>
      </c>
      <c r="G133" s="207">
        <f t="shared" si="9"/>
        <v>-530800</v>
      </c>
      <c r="H133" s="207">
        <f t="shared" si="16"/>
        <v>17.962774957698816</v>
      </c>
    </row>
    <row r="134" spans="1:65" s="235" customFormat="1" ht="21" customHeight="1">
      <c r="A134" s="203"/>
      <c r="B134" s="203"/>
      <c r="C134" s="441" t="s">
        <v>84</v>
      </c>
      <c r="D134" s="442"/>
      <c r="E134" s="207">
        <f>SUM(E135:E139)</f>
        <v>126510000</v>
      </c>
      <c r="F134" s="336">
        <f>SUM(F135:F139)</f>
        <v>114284826</v>
      </c>
      <c r="G134" s="207">
        <f t="shared" si="9"/>
        <v>12225174</v>
      </c>
      <c r="H134" s="207">
        <f t="shared" si="16"/>
        <v>-9.6634052644059754</v>
      </c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34"/>
      <c r="AT134" s="236"/>
      <c r="BK134" s="236"/>
      <c r="BL134" s="236"/>
      <c r="BM134" s="236"/>
    </row>
    <row r="135" spans="1:65" s="239" customFormat="1" ht="21" customHeight="1">
      <c r="A135" s="203"/>
      <c r="B135" s="203"/>
      <c r="C135" s="237"/>
      <c r="D135" s="222" t="s">
        <v>85</v>
      </c>
      <c r="E135" s="207">
        <v>39000000</v>
      </c>
      <c r="F135" s="336">
        <v>40440000</v>
      </c>
      <c r="G135" s="207">
        <f t="shared" ref="G135:G198" si="18">E135-F135</f>
        <v>-1440000</v>
      </c>
      <c r="H135" s="207">
        <f t="shared" si="16"/>
        <v>3.6923076923076925</v>
      </c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38"/>
      <c r="AT135" s="240"/>
      <c r="BK135" s="240"/>
      <c r="BL135" s="240"/>
      <c r="BM135" s="240"/>
    </row>
    <row r="136" spans="1:65" s="239" customFormat="1" ht="21" customHeight="1">
      <c r="A136" s="203"/>
      <c r="B136" s="203"/>
      <c r="C136" s="237"/>
      <c r="D136" s="222" t="s">
        <v>86</v>
      </c>
      <c r="E136" s="207">
        <v>22800000</v>
      </c>
      <c r="F136" s="336">
        <v>22413200</v>
      </c>
      <c r="G136" s="207">
        <f t="shared" si="18"/>
        <v>386800</v>
      </c>
      <c r="H136" s="207">
        <f t="shared" si="16"/>
        <v>-1.6964912280701756</v>
      </c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38"/>
      <c r="AT136" s="240"/>
      <c r="BK136" s="240"/>
      <c r="BL136" s="240"/>
      <c r="BM136" s="240"/>
    </row>
    <row r="137" spans="1:65" s="239" customFormat="1" ht="21" customHeight="1">
      <c r="A137" s="203"/>
      <c r="B137" s="203"/>
      <c r="C137" s="237"/>
      <c r="D137" s="218" t="s">
        <v>87</v>
      </c>
      <c r="E137" s="207">
        <v>60930000</v>
      </c>
      <c r="F137" s="336">
        <v>49291626</v>
      </c>
      <c r="G137" s="207">
        <f t="shared" si="18"/>
        <v>11638374</v>
      </c>
      <c r="H137" s="207">
        <f t="shared" si="16"/>
        <v>-19.101221073362876</v>
      </c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38"/>
      <c r="AT137" s="240"/>
      <c r="BK137" s="240"/>
      <c r="BL137" s="240"/>
      <c r="BM137" s="240"/>
    </row>
    <row r="138" spans="1:65" s="239" customFormat="1" ht="21" customHeight="1">
      <c r="A138" s="203"/>
      <c r="B138" s="203"/>
      <c r="C138" s="237"/>
      <c r="D138" s="218" t="s">
        <v>88</v>
      </c>
      <c r="E138" s="207">
        <v>2280000</v>
      </c>
      <c r="F138" s="336">
        <v>2140000</v>
      </c>
      <c r="G138" s="207">
        <f t="shared" si="18"/>
        <v>140000</v>
      </c>
      <c r="H138" s="207">
        <f t="shared" si="16"/>
        <v>-6.140350877192982</v>
      </c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38"/>
      <c r="AT138" s="240"/>
      <c r="BK138" s="240"/>
      <c r="BL138" s="240"/>
      <c r="BM138" s="240"/>
    </row>
    <row r="139" spans="1:65" s="200" customFormat="1" ht="21" customHeight="1">
      <c r="A139" s="203"/>
      <c r="B139" s="208"/>
      <c r="C139" s="229"/>
      <c r="D139" s="218" t="s">
        <v>338</v>
      </c>
      <c r="E139" s="207">
        <v>1500000</v>
      </c>
      <c r="F139" s="336">
        <v>0</v>
      </c>
      <c r="G139" s="207">
        <f t="shared" si="18"/>
        <v>1500000</v>
      </c>
      <c r="H139" s="207">
        <f t="shared" ref="H139:H146" si="19">(F139-E139)/E139*100</f>
        <v>-100</v>
      </c>
      <c r="AT139" s="230"/>
      <c r="BK139" s="230"/>
      <c r="BL139" s="230"/>
      <c r="BM139" s="230"/>
    </row>
    <row r="140" spans="1:65" ht="21" customHeight="1">
      <c r="A140" s="203"/>
      <c r="B140" s="203"/>
      <c r="C140" s="204" t="s">
        <v>520</v>
      </c>
      <c r="D140" s="206"/>
      <c r="E140" s="207">
        <f>SUM(E141:E146)</f>
        <v>6086000</v>
      </c>
      <c r="F140" s="207">
        <f>SUM(F141:F146)</f>
        <v>5657176</v>
      </c>
      <c r="G140" s="207">
        <f t="shared" si="18"/>
        <v>428824</v>
      </c>
      <c r="H140" s="207">
        <f t="shared" si="19"/>
        <v>-7.0460729543213931</v>
      </c>
    </row>
    <row r="141" spans="1:65" ht="21" customHeight="1">
      <c r="A141" s="203"/>
      <c r="B141" s="203"/>
      <c r="C141" s="221"/>
      <c r="D141" s="222" t="s">
        <v>521</v>
      </c>
      <c r="E141" s="207">
        <v>2400000</v>
      </c>
      <c r="F141" s="336">
        <v>2545790</v>
      </c>
      <c r="G141" s="207">
        <f t="shared" si="18"/>
        <v>-145790</v>
      </c>
      <c r="H141" s="207">
        <f t="shared" si="19"/>
        <v>6.074583333333333</v>
      </c>
    </row>
    <row r="142" spans="1:65" ht="20.25" customHeight="1">
      <c r="A142" s="203"/>
      <c r="B142" s="203"/>
      <c r="C142" s="221"/>
      <c r="D142" s="222" t="s">
        <v>522</v>
      </c>
      <c r="E142" s="207">
        <v>920000</v>
      </c>
      <c r="F142" s="336">
        <v>900000</v>
      </c>
      <c r="G142" s="207">
        <f t="shared" si="18"/>
        <v>20000</v>
      </c>
      <c r="H142" s="207">
        <f t="shared" si="19"/>
        <v>-2.1739130434782608</v>
      </c>
    </row>
    <row r="143" spans="1:65" ht="21" customHeight="1">
      <c r="A143" s="203"/>
      <c r="B143" s="203"/>
      <c r="C143" s="221"/>
      <c r="D143" s="388" t="s">
        <v>523</v>
      </c>
      <c r="E143" s="207">
        <v>1336000</v>
      </c>
      <c r="F143" s="336">
        <v>1255530</v>
      </c>
      <c r="G143" s="207">
        <f t="shared" si="18"/>
        <v>80470</v>
      </c>
      <c r="H143" s="207">
        <f t="shared" si="19"/>
        <v>-6.0232035928143715</v>
      </c>
    </row>
    <row r="144" spans="1:65" ht="21" customHeight="1">
      <c r="A144" s="203"/>
      <c r="B144" s="203"/>
      <c r="C144" s="221"/>
      <c r="D144" s="218" t="s">
        <v>524</v>
      </c>
      <c r="E144" s="361">
        <v>340000</v>
      </c>
      <c r="F144" s="362">
        <v>275620</v>
      </c>
      <c r="G144" s="207">
        <f t="shared" si="18"/>
        <v>64380</v>
      </c>
      <c r="H144" s="207">
        <f t="shared" si="19"/>
        <v>-18.935294117647057</v>
      </c>
    </row>
    <row r="145" spans="1:65" ht="21" customHeight="1">
      <c r="A145" s="203"/>
      <c r="B145" s="203"/>
      <c r="C145" s="221"/>
      <c r="D145" s="218" t="s">
        <v>525</v>
      </c>
      <c r="E145" s="361">
        <v>660000</v>
      </c>
      <c r="F145" s="362">
        <v>418200</v>
      </c>
      <c r="G145" s="207">
        <f t="shared" si="18"/>
        <v>241800</v>
      </c>
      <c r="H145" s="207">
        <f t="shared" si="19"/>
        <v>-36.63636363636364</v>
      </c>
    </row>
    <row r="146" spans="1:65" ht="21" customHeight="1">
      <c r="A146" s="203"/>
      <c r="B146" s="203"/>
      <c r="C146" s="221"/>
      <c r="D146" s="218" t="s">
        <v>526</v>
      </c>
      <c r="E146" s="361">
        <v>430000</v>
      </c>
      <c r="F146" s="362">
        <v>262036</v>
      </c>
      <c r="G146" s="207">
        <f t="shared" si="18"/>
        <v>167964</v>
      </c>
      <c r="H146" s="207">
        <f t="shared" si="19"/>
        <v>-39.061395348837209</v>
      </c>
    </row>
    <row r="147" spans="1:65" ht="21" customHeight="1">
      <c r="A147" s="203"/>
      <c r="B147" s="208"/>
      <c r="C147" s="204" t="s">
        <v>527</v>
      </c>
      <c r="D147" s="224"/>
      <c r="E147" s="207">
        <f>SUM(E148)</f>
        <v>200000</v>
      </c>
      <c r="F147" s="207">
        <f>SUM(F148)</f>
        <v>630000</v>
      </c>
      <c r="G147" s="207">
        <f t="shared" si="18"/>
        <v>-430000</v>
      </c>
      <c r="H147" s="207">
        <f t="shared" ref="H147" si="20">(F147-E147)/E147*100</f>
        <v>215</v>
      </c>
    </row>
    <row r="148" spans="1:65" ht="21" customHeight="1">
      <c r="A148" s="203"/>
      <c r="B148" s="208"/>
      <c r="C148" s="213"/>
      <c r="D148" s="224" t="s">
        <v>528</v>
      </c>
      <c r="E148" s="207">
        <v>200000</v>
      </c>
      <c r="F148" s="336">
        <v>630000</v>
      </c>
      <c r="G148" s="207">
        <f t="shared" si="18"/>
        <v>-430000</v>
      </c>
      <c r="H148" s="207">
        <f t="shared" ref="H148" si="21">(F148-E148)/E148*100</f>
        <v>215</v>
      </c>
    </row>
    <row r="149" spans="1:65" s="200" customFormat="1" ht="21" customHeight="1">
      <c r="A149" s="203"/>
      <c r="B149" s="204" t="s">
        <v>398</v>
      </c>
      <c r="C149" s="204"/>
      <c r="D149" s="224"/>
      <c r="E149" s="207">
        <f>SUM(E150,E152,E154)</f>
        <v>49771000</v>
      </c>
      <c r="F149" s="336">
        <f>SUM(F150,F152,F154)</f>
        <v>32821970</v>
      </c>
      <c r="G149" s="207">
        <f t="shared" si="18"/>
        <v>16949030</v>
      </c>
      <c r="H149" s="207">
        <f t="shared" si="16"/>
        <v>-34.054027445701315</v>
      </c>
      <c r="AT149" s="230"/>
      <c r="BK149" s="230"/>
      <c r="BL149" s="230"/>
      <c r="BM149" s="230"/>
    </row>
    <row r="150" spans="1:65" s="200" customFormat="1" ht="21" customHeight="1">
      <c r="A150" s="203"/>
      <c r="B150" s="208"/>
      <c r="C150" s="204" t="s">
        <v>89</v>
      </c>
      <c r="D150" s="206"/>
      <c r="E150" s="361">
        <f>SUM(E151:E151)</f>
        <v>450000</v>
      </c>
      <c r="F150" s="362">
        <f>SUM(F151:F151)</f>
        <v>306300</v>
      </c>
      <c r="G150" s="207">
        <f t="shared" si="18"/>
        <v>143700</v>
      </c>
      <c r="H150" s="207">
        <f t="shared" si="16"/>
        <v>-31.933333333333337</v>
      </c>
      <c r="AT150" s="230"/>
      <c r="BK150" s="230"/>
      <c r="BL150" s="230"/>
      <c r="BM150" s="230"/>
    </row>
    <row r="151" spans="1:65" s="200" customFormat="1" ht="21" customHeight="1">
      <c r="A151" s="203"/>
      <c r="B151" s="208"/>
      <c r="C151" s="208"/>
      <c r="D151" s="209" t="s">
        <v>332</v>
      </c>
      <c r="E151" s="207">
        <v>450000</v>
      </c>
      <c r="F151" s="336">
        <v>306300</v>
      </c>
      <c r="G151" s="207">
        <f t="shared" si="18"/>
        <v>143700</v>
      </c>
      <c r="H151" s="207">
        <f t="shared" si="16"/>
        <v>-31.933333333333337</v>
      </c>
      <c r="AT151" s="230"/>
      <c r="BK151" s="230"/>
      <c r="BL151" s="230"/>
      <c r="BM151" s="230"/>
    </row>
    <row r="152" spans="1:65" s="200" customFormat="1" ht="21" customHeight="1">
      <c r="A152" s="203"/>
      <c r="B152" s="208"/>
      <c r="C152" s="441" t="s">
        <v>333</v>
      </c>
      <c r="D152" s="442"/>
      <c r="E152" s="207">
        <f>SUM(E153:E153)</f>
        <v>15321000</v>
      </c>
      <c r="F152" s="336">
        <f>SUM(F153:F153)</f>
        <v>9255960</v>
      </c>
      <c r="G152" s="207">
        <f t="shared" si="18"/>
        <v>6065040</v>
      </c>
      <c r="H152" s="207">
        <f t="shared" si="16"/>
        <v>-39.58644997062855</v>
      </c>
      <c r="AT152" s="230"/>
      <c r="BK152" s="230"/>
      <c r="BL152" s="230"/>
      <c r="BM152" s="230"/>
    </row>
    <row r="153" spans="1:65" s="200" customFormat="1" ht="22.5" customHeight="1">
      <c r="A153" s="203"/>
      <c r="B153" s="208"/>
      <c r="C153" s="229"/>
      <c r="D153" s="233" t="s">
        <v>334</v>
      </c>
      <c r="E153" s="207">
        <v>15321000</v>
      </c>
      <c r="F153" s="336">
        <v>9255960</v>
      </c>
      <c r="G153" s="207">
        <f t="shared" si="18"/>
        <v>6065040</v>
      </c>
      <c r="H153" s="207">
        <f t="shared" si="16"/>
        <v>-39.58644997062855</v>
      </c>
      <c r="AT153" s="230"/>
      <c r="BK153" s="230"/>
      <c r="BL153" s="230"/>
      <c r="BM153" s="230"/>
    </row>
    <row r="154" spans="1:65" s="200" customFormat="1" ht="21" customHeight="1">
      <c r="A154" s="203"/>
      <c r="B154" s="208"/>
      <c r="C154" s="441" t="s">
        <v>148</v>
      </c>
      <c r="D154" s="453"/>
      <c r="E154" s="336">
        <f>SUM(E155:E155)</f>
        <v>34000000</v>
      </c>
      <c r="F154" s="336">
        <f>SUM(F155:F155)</f>
        <v>23259710</v>
      </c>
      <c r="G154" s="207">
        <f t="shared" si="18"/>
        <v>10740290</v>
      </c>
      <c r="H154" s="207">
        <f t="shared" si="16"/>
        <v>-31.589088235294117</v>
      </c>
      <c r="AT154" s="230"/>
      <c r="BK154" s="230"/>
      <c r="BL154" s="230"/>
      <c r="BM154" s="230"/>
    </row>
    <row r="155" spans="1:65" s="200" customFormat="1" ht="21" customHeight="1">
      <c r="A155" s="203"/>
      <c r="B155" s="208"/>
      <c r="C155" s="231"/>
      <c r="D155" s="243" t="s">
        <v>148</v>
      </c>
      <c r="E155" s="207">
        <v>34000000</v>
      </c>
      <c r="F155" s="336">
        <v>23259710</v>
      </c>
      <c r="G155" s="207">
        <f t="shared" si="18"/>
        <v>10740290</v>
      </c>
      <c r="H155" s="207">
        <f t="shared" si="16"/>
        <v>-31.589088235294117</v>
      </c>
      <c r="AT155" s="230"/>
      <c r="BK155" s="230"/>
      <c r="BL155" s="230"/>
      <c r="BM155" s="230"/>
    </row>
    <row r="156" spans="1:65" s="200" customFormat="1" ht="21" customHeight="1">
      <c r="A156" s="203"/>
      <c r="B156" s="204" t="s">
        <v>91</v>
      </c>
      <c r="C156" s="205"/>
      <c r="D156" s="205"/>
      <c r="E156" s="361">
        <f>SUM(E157,E168,E162)</f>
        <v>85581000</v>
      </c>
      <c r="F156" s="362">
        <f>SUM(F157,F168,F162)</f>
        <v>75577680</v>
      </c>
      <c r="G156" s="207">
        <f t="shared" si="18"/>
        <v>10003320</v>
      </c>
      <c r="H156" s="207">
        <f t="shared" si="16"/>
        <v>-11.688715953307394</v>
      </c>
      <c r="AP156" s="201"/>
      <c r="AQ156" s="201"/>
      <c r="AR156" s="201"/>
      <c r="AS156" s="201"/>
      <c r="AT156" s="202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2"/>
      <c r="BL156" s="202"/>
      <c r="BM156" s="202"/>
    </row>
    <row r="157" spans="1:65" s="200" customFormat="1" ht="21" customHeight="1">
      <c r="A157" s="203"/>
      <c r="B157" s="203"/>
      <c r="C157" s="441" t="s">
        <v>141</v>
      </c>
      <c r="D157" s="440"/>
      <c r="E157" s="369">
        <f>SUM(E158:E161)</f>
        <v>57356000</v>
      </c>
      <c r="F157" s="370">
        <f>SUM(F158:F161)</f>
        <v>61997880</v>
      </c>
      <c r="G157" s="207">
        <f t="shared" si="18"/>
        <v>-4641880</v>
      </c>
      <c r="H157" s="207">
        <f t="shared" si="16"/>
        <v>8.0931027268289277</v>
      </c>
      <c r="AP157" s="201"/>
      <c r="AQ157" s="201"/>
      <c r="AR157" s="201"/>
      <c r="AS157" s="201"/>
      <c r="AT157" s="202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2"/>
      <c r="BL157" s="202"/>
      <c r="BM157" s="202"/>
    </row>
    <row r="158" spans="1:65" s="200" customFormat="1" ht="21" customHeight="1">
      <c r="A158" s="203"/>
      <c r="B158" s="208"/>
      <c r="C158" s="208"/>
      <c r="D158" s="204" t="s">
        <v>142</v>
      </c>
      <c r="E158" s="361">
        <v>47136000</v>
      </c>
      <c r="F158" s="362">
        <v>47136000</v>
      </c>
      <c r="G158" s="207">
        <f t="shared" si="18"/>
        <v>0</v>
      </c>
      <c r="H158" s="207">
        <f t="shared" si="16"/>
        <v>0</v>
      </c>
      <c r="AP158" s="201"/>
      <c r="AQ158" s="201"/>
      <c r="AR158" s="201"/>
      <c r="AS158" s="201"/>
      <c r="AT158" s="202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2"/>
      <c r="BL158" s="202"/>
      <c r="BM158" s="202"/>
    </row>
    <row r="159" spans="1:65" s="200" customFormat="1" ht="21" customHeight="1">
      <c r="A159" s="203"/>
      <c r="B159" s="208"/>
      <c r="C159" s="208"/>
      <c r="D159" s="204" t="s">
        <v>416</v>
      </c>
      <c r="E159" s="361">
        <v>1560000</v>
      </c>
      <c r="F159" s="362">
        <v>7010880</v>
      </c>
      <c r="G159" s="207">
        <f t="shared" si="18"/>
        <v>-5450880</v>
      </c>
      <c r="H159" s="207">
        <f t="shared" ref="H159" si="22">(F159-E159)/E159*100</f>
        <v>349.4153846153846</v>
      </c>
      <c r="I159" s="200" t="s">
        <v>537</v>
      </c>
      <c r="AP159" s="201"/>
      <c r="AQ159" s="201"/>
      <c r="AR159" s="201"/>
      <c r="AS159" s="201"/>
      <c r="AT159" s="202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2"/>
      <c r="BL159" s="202"/>
      <c r="BM159" s="202"/>
    </row>
    <row r="160" spans="1:65" s="200" customFormat="1" ht="21" customHeight="1">
      <c r="A160" s="203"/>
      <c r="B160" s="208"/>
      <c r="C160" s="208"/>
      <c r="D160" s="210" t="s">
        <v>143</v>
      </c>
      <c r="E160" s="361">
        <v>4058000</v>
      </c>
      <c r="F160" s="362">
        <v>4132540</v>
      </c>
      <c r="G160" s="207">
        <f t="shared" si="18"/>
        <v>-74540</v>
      </c>
      <c r="H160" s="207">
        <f t="shared" si="16"/>
        <v>1.8368654509610647</v>
      </c>
      <c r="AP160" s="201"/>
      <c r="AQ160" s="201"/>
      <c r="AR160" s="201"/>
      <c r="AS160" s="201"/>
      <c r="AT160" s="202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2"/>
      <c r="BL160" s="202"/>
      <c r="BM160" s="202"/>
    </row>
    <row r="161" spans="1:65" s="200" customFormat="1" ht="21" customHeight="1">
      <c r="A161" s="203"/>
      <c r="B161" s="208"/>
      <c r="C161" s="208"/>
      <c r="D161" s="210" t="s">
        <v>144</v>
      </c>
      <c r="E161" s="371">
        <v>4602000</v>
      </c>
      <c r="F161" s="362">
        <v>3718460</v>
      </c>
      <c r="G161" s="207">
        <f t="shared" si="18"/>
        <v>883540</v>
      </c>
      <c r="H161" s="207">
        <f t="shared" si="16"/>
        <v>-19.199043893959146</v>
      </c>
      <c r="AP161" s="201"/>
      <c r="AQ161" s="201"/>
      <c r="AR161" s="201"/>
      <c r="AS161" s="201"/>
      <c r="AT161" s="202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2"/>
      <c r="BL161" s="202"/>
      <c r="BM161" s="202"/>
    </row>
    <row r="162" spans="1:65" s="200" customFormat="1" ht="21" customHeight="1">
      <c r="A162" s="203"/>
      <c r="B162" s="208"/>
      <c r="C162" s="441" t="s">
        <v>92</v>
      </c>
      <c r="D162" s="438"/>
      <c r="E162" s="372">
        <f>SUM(E163:E167)</f>
        <v>12151000</v>
      </c>
      <c r="F162" s="372">
        <f>SUM(F163:F167)</f>
        <v>13579800</v>
      </c>
      <c r="G162" s="207">
        <f t="shared" si="18"/>
        <v>-1428800</v>
      </c>
      <c r="H162" s="207">
        <f t="shared" si="16"/>
        <v>11.758702987408444</v>
      </c>
      <c r="AP162" s="201"/>
      <c r="AQ162" s="201"/>
      <c r="AR162" s="201"/>
      <c r="AS162" s="201"/>
      <c r="AT162" s="202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2"/>
      <c r="BL162" s="202"/>
      <c r="BM162" s="202"/>
    </row>
    <row r="163" spans="1:65" s="200" customFormat="1" ht="21" customHeight="1">
      <c r="A163" s="203"/>
      <c r="B163" s="203"/>
      <c r="C163" s="208"/>
      <c r="D163" s="222" t="s">
        <v>479</v>
      </c>
      <c r="E163" s="207">
        <v>4393000</v>
      </c>
      <c r="F163" s="336">
        <v>7871350</v>
      </c>
      <c r="G163" s="207">
        <f t="shared" si="18"/>
        <v>-3478350</v>
      </c>
      <c r="H163" s="207">
        <f t="shared" si="16"/>
        <v>79.179376280446164</v>
      </c>
      <c r="I163" s="242"/>
      <c r="J163" s="242"/>
      <c r="K163" s="242"/>
      <c r="L163" s="242"/>
      <c r="AP163" s="201"/>
      <c r="AQ163" s="201"/>
      <c r="AR163" s="201"/>
      <c r="AS163" s="201"/>
      <c r="AT163" s="202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2"/>
      <c r="BL163" s="202"/>
      <c r="BM163" s="202"/>
    </row>
    <row r="164" spans="1:65" s="200" customFormat="1" ht="21" customHeight="1">
      <c r="A164" s="203"/>
      <c r="B164" s="208"/>
      <c r="C164" s="208"/>
      <c r="D164" s="218" t="s">
        <v>480</v>
      </c>
      <c r="E164" s="207">
        <v>3110000</v>
      </c>
      <c r="F164" s="336">
        <v>3503750</v>
      </c>
      <c r="G164" s="207">
        <f t="shared" si="18"/>
        <v>-393750</v>
      </c>
      <c r="H164" s="207">
        <f t="shared" ref="H164:H167" si="23">(F164-E164)/E164*100</f>
        <v>12.660771704180066</v>
      </c>
      <c r="I164" s="242"/>
      <c r="J164" s="242"/>
      <c r="K164" s="242"/>
      <c r="L164" s="242"/>
      <c r="AP164" s="201"/>
      <c r="AQ164" s="201"/>
      <c r="AR164" s="201"/>
      <c r="AS164" s="201"/>
      <c r="AT164" s="202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2"/>
      <c r="BL164" s="202"/>
      <c r="BM164" s="202"/>
    </row>
    <row r="165" spans="1:65" s="200" customFormat="1" ht="21" customHeight="1">
      <c r="A165" s="203"/>
      <c r="B165" s="208"/>
      <c r="C165" s="208"/>
      <c r="D165" s="218" t="s">
        <v>481</v>
      </c>
      <c r="E165" s="207">
        <v>720000</v>
      </c>
      <c r="F165" s="336">
        <v>724140</v>
      </c>
      <c r="G165" s="207">
        <f t="shared" si="18"/>
        <v>-4140</v>
      </c>
      <c r="H165" s="207">
        <f t="shared" si="23"/>
        <v>0.57499999999999996</v>
      </c>
      <c r="I165" s="242"/>
      <c r="J165" s="242"/>
      <c r="K165" s="242"/>
      <c r="L165" s="242"/>
      <c r="AP165" s="201"/>
      <c r="AQ165" s="201"/>
      <c r="AR165" s="201"/>
      <c r="AS165" s="201"/>
      <c r="AT165" s="202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2"/>
      <c r="BL165" s="202"/>
      <c r="BM165" s="202"/>
    </row>
    <row r="166" spans="1:65" s="200" customFormat="1" ht="21" customHeight="1">
      <c r="A166" s="203"/>
      <c r="B166" s="208"/>
      <c r="C166" s="208"/>
      <c r="D166" s="218" t="s">
        <v>482</v>
      </c>
      <c r="E166" s="207">
        <v>1650000</v>
      </c>
      <c r="F166" s="336">
        <v>186060</v>
      </c>
      <c r="G166" s="207">
        <f t="shared" si="18"/>
        <v>1463940</v>
      </c>
      <c r="H166" s="207">
        <f t="shared" si="23"/>
        <v>-88.723636363636359</v>
      </c>
      <c r="I166" s="242"/>
      <c r="J166" s="242"/>
      <c r="K166" s="242"/>
      <c r="L166" s="242"/>
      <c r="AP166" s="201"/>
      <c r="AQ166" s="201"/>
      <c r="AR166" s="201"/>
      <c r="AS166" s="201"/>
      <c r="AT166" s="202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2"/>
      <c r="BL166" s="202"/>
      <c r="BM166" s="202"/>
    </row>
    <row r="167" spans="1:65" s="200" customFormat="1" ht="21" customHeight="1">
      <c r="A167" s="203"/>
      <c r="B167" s="208"/>
      <c r="C167" s="208"/>
      <c r="D167" s="218" t="s">
        <v>483</v>
      </c>
      <c r="E167" s="207">
        <v>2278000</v>
      </c>
      <c r="F167" s="336">
        <v>1294500</v>
      </c>
      <c r="G167" s="207">
        <f t="shared" si="18"/>
        <v>983500</v>
      </c>
      <c r="H167" s="207">
        <f t="shared" si="23"/>
        <v>-43.173836698858651</v>
      </c>
      <c r="I167" s="242"/>
      <c r="J167" s="242"/>
      <c r="K167" s="242"/>
      <c r="L167" s="242"/>
      <c r="AP167" s="201"/>
      <c r="AQ167" s="201"/>
      <c r="AR167" s="201"/>
      <c r="AS167" s="201"/>
      <c r="AT167" s="202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2"/>
      <c r="BL167" s="202"/>
      <c r="BM167" s="202"/>
    </row>
    <row r="168" spans="1:65" s="200" customFormat="1" ht="21" customHeight="1">
      <c r="A168" s="203"/>
      <c r="B168" s="208"/>
      <c r="C168" s="441" t="s">
        <v>93</v>
      </c>
      <c r="D168" s="438"/>
      <c r="E168" s="207">
        <f>SUM(E169:E169)</f>
        <v>16074000</v>
      </c>
      <c r="F168" s="336">
        <f>SUM(F169:F169)</f>
        <v>0</v>
      </c>
      <c r="G168" s="207">
        <f t="shared" si="18"/>
        <v>16074000</v>
      </c>
      <c r="H168" s="207">
        <f t="shared" si="16"/>
        <v>-100</v>
      </c>
      <c r="AP168" s="201"/>
      <c r="AQ168" s="201"/>
      <c r="AR168" s="201"/>
      <c r="AS168" s="201"/>
      <c r="AT168" s="202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2"/>
      <c r="BL168" s="202"/>
      <c r="BM168" s="202"/>
    </row>
    <row r="169" spans="1:65" s="200" customFormat="1" ht="21" customHeight="1">
      <c r="A169" s="203"/>
      <c r="B169" s="203"/>
      <c r="C169" s="208"/>
      <c r="D169" s="222" t="s">
        <v>93</v>
      </c>
      <c r="E169" s="207">
        <v>16074000</v>
      </c>
      <c r="F169" s="336">
        <v>0</v>
      </c>
      <c r="G169" s="207">
        <f t="shared" si="18"/>
        <v>16074000</v>
      </c>
      <c r="H169" s="207">
        <f t="shared" si="16"/>
        <v>-100</v>
      </c>
      <c r="I169" s="200" t="s">
        <v>538</v>
      </c>
      <c r="AP169" s="201"/>
      <c r="AQ169" s="201"/>
      <c r="AR169" s="201"/>
      <c r="AS169" s="201"/>
      <c r="AT169" s="202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2"/>
      <c r="BL169" s="202"/>
      <c r="BM169" s="202"/>
    </row>
    <row r="170" spans="1:65" s="200" customFormat="1" ht="21" customHeight="1">
      <c r="A170" s="203"/>
      <c r="B170" s="209" t="s">
        <v>94</v>
      </c>
      <c r="C170" s="204"/>
      <c r="D170" s="206"/>
      <c r="E170" s="371">
        <f>SUM(E171)</f>
        <v>11249000</v>
      </c>
      <c r="F170" s="373">
        <f>SUM(F171)</f>
        <v>1463000</v>
      </c>
      <c r="G170" s="207">
        <f t="shared" si="18"/>
        <v>9786000</v>
      </c>
      <c r="H170" s="207">
        <f t="shared" si="16"/>
        <v>-86.99439950217797</v>
      </c>
      <c r="AP170" s="201"/>
      <c r="AQ170" s="201"/>
      <c r="AR170" s="201"/>
      <c r="AS170" s="201"/>
      <c r="AT170" s="202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2"/>
      <c r="BL170" s="202"/>
      <c r="BM170" s="202"/>
    </row>
    <row r="171" spans="1:65" s="200" customFormat="1" ht="21" customHeight="1">
      <c r="A171" s="203"/>
      <c r="B171" s="208"/>
      <c r="C171" s="441" t="s">
        <v>95</v>
      </c>
      <c r="D171" s="453"/>
      <c r="E171" s="207">
        <f>E172</f>
        <v>11249000</v>
      </c>
      <c r="F171" s="336">
        <f>F172</f>
        <v>1463000</v>
      </c>
      <c r="G171" s="207">
        <f t="shared" si="18"/>
        <v>9786000</v>
      </c>
      <c r="H171" s="207">
        <f t="shared" ref="H171:H232" si="24">(F171-E171)/E171*100</f>
        <v>-86.99439950217797</v>
      </c>
      <c r="AP171" s="201"/>
      <c r="AQ171" s="201"/>
      <c r="AR171" s="201"/>
      <c r="AS171" s="201"/>
      <c r="AT171" s="202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2"/>
      <c r="BL171" s="202"/>
      <c r="BM171" s="202"/>
    </row>
    <row r="172" spans="1:65" s="200" customFormat="1" ht="21" customHeight="1">
      <c r="A172" s="203"/>
      <c r="B172" s="208"/>
      <c r="C172" s="203"/>
      <c r="D172" s="222" t="s">
        <v>95</v>
      </c>
      <c r="E172" s="207">
        <v>11249000</v>
      </c>
      <c r="F172" s="336">
        <v>1463000</v>
      </c>
      <c r="G172" s="207">
        <f t="shared" si="18"/>
        <v>9786000</v>
      </c>
      <c r="H172" s="207">
        <f t="shared" si="24"/>
        <v>-86.99439950217797</v>
      </c>
      <c r="AP172" s="201"/>
      <c r="AQ172" s="201"/>
      <c r="AR172" s="201"/>
      <c r="AS172" s="201"/>
      <c r="AT172" s="202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2"/>
      <c r="BL172" s="202"/>
      <c r="BM172" s="202"/>
    </row>
    <row r="173" spans="1:65" s="200" customFormat="1" ht="21" customHeight="1">
      <c r="A173" s="203"/>
      <c r="B173" s="437" t="s">
        <v>96</v>
      </c>
      <c r="C173" s="440"/>
      <c r="D173" s="438"/>
      <c r="E173" s="361">
        <f>SUM(E174,E191,E182,E188)</f>
        <v>215799000</v>
      </c>
      <c r="F173" s="362">
        <f>SUM(F174,F191,F182,F188)</f>
        <v>163254840</v>
      </c>
      <c r="G173" s="207">
        <f t="shared" si="18"/>
        <v>52544160</v>
      </c>
      <c r="H173" s="207">
        <f t="shared" si="24"/>
        <v>-24.348657778766352</v>
      </c>
      <c r="AP173" s="201"/>
      <c r="AQ173" s="201"/>
      <c r="AR173" s="201"/>
      <c r="AS173" s="201"/>
      <c r="AT173" s="202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2"/>
      <c r="BL173" s="202"/>
      <c r="BM173" s="202"/>
    </row>
    <row r="174" spans="1:65" s="200" customFormat="1" ht="21" customHeight="1">
      <c r="A174" s="203"/>
      <c r="B174" s="245"/>
      <c r="C174" s="386" t="s">
        <v>97</v>
      </c>
      <c r="D174" s="387"/>
      <c r="E174" s="361">
        <f>SUM(E175:E181)</f>
        <v>78975000</v>
      </c>
      <c r="F174" s="361">
        <f>SUM(F175:F181)</f>
        <v>82530830</v>
      </c>
      <c r="G174" s="207">
        <f t="shared" si="18"/>
        <v>-3555830</v>
      </c>
      <c r="H174" s="207">
        <f t="shared" si="24"/>
        <v>4.5024754669199112</v>
      </c>
      <c r="AP174" s="201"/>
      <c r="AQ174" s="201"/>
      <c r="AR174" s="201"/>
      <c r="AS174" s="201"/>
      <c r="AT174" s="202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2"/>
      <c r="BL174" s="202"/>
      <c r="BM174" s="202"/>
    </row>
    <row r="175" spans="1:65" s="200" customFormat="1" ht="21" customHeight="1">
      <c r="A175" s="203"/>
      <c r="B175" s="245"/>
      <c r="C175" s="247"/>
      <c r="D175" s="248" t="s">
        <v>98</v>
      </c>
      <c r="E175" s="207">
        <v>54468000</v>
      </c>
      <c r="F175" s="207">
        <v>54460960</v>
      </c>
      <c r="G175" s="207">
        <f t="shared" si="18"/>
        <v>7040</v>
      </c>
      <c r="H175" s="207">
        <f t="shared" si="24"/>
        <v>-1.2925020195344054E-2</v>
      </c>
      <c r="AP175" s="201"/>
      <c r="AQ175" s="201"/>
      <c r="AR175" s="201"/>
      <c r="AS175" s="201"/>
      <c r="AT175" s="202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2"/>
      <c r="BL175" s="202"/>
      <c r="BM175" s="202"/>
    </row>
    <row r="176" spans="1:65" s="200" customFormat="1" ht="21" customHeight="1">
      <c r="A176" s="203"/>
      <c r="B176" s="245"/>
      <c r="C176" s="247"/>
      <c r="D176" s="248" t="s">
        <v>355</v>
      </c>
      <c r="E176" s="207">
        <v>1680000</v>
      </c>
      <c r="F176" s="207">
        <v>4430000</v>
      </c>
      <c r="G176" s="207">
        <f t="shared" si="18"/>
        <v>-2750000</v>
      </c>
      <c r="H176" s="207">
        <f t="shared" si="24"/>
        <v>163.69047619047618</v>
      </c>
      <c r="I176" s="200" t="s">
        <v>532</v>
      </c>
      <c r="AP176" s="201"/>
      <c r="AQ176" s="201"/>
      <c r="AR176" s="201"/>
      <c r="AS176" s="201"/>
      <c r="AT176" s="202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2"/>
      <c r="BL176" s="202"/>
      <c r="BM176" s="202"/>
    </row>
    <row r="177" spans="1:65" s="200" customFormat="1" ht="21" customHeight="1">
      <c r="A177" s="203"/>
      <c r="B177" s="245"/>
      <c r="C177" s="247"/>
      <c r="D177" s="248" t="s">
        <v>360</v>
      </c>
      <c r="E177" s="207">
        <v>2200000</v>
      </c>
      <c r="F177" s="207">
        <v>2200000</v>
      </c>
      <c r="G177" s="207">
        <f t="shared" si="18"/>
        <v>0</v>
      </c>
      <c r="H177" s="207">
        <f t="shared" si="24"/>
        <v>0</v>
      </c>
      <c r="AP177" s="201"/>
      <c r="AQ177" s="201"/>
      <c r="AR177" s="201"/>
      <c r="AS177" s="201"/>
      <c r="AT177" s="202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2"/>
      <c r="BL177" s="202"/>
      <c r="BM177" s="202"/>
    </row>
    <row r="178" spans="1:65" s="200" customFormat="1" ht="21" customHeight="1">
      <c r="A178" s="203"/>
      <c r="B178" s="245"/>
      <c r="C178" s="247"/>
      <c r="D178" s="248" t="s">
        <v>375</v>
      </c>
      <c r="E178" s="207">
        <v>5447000</v>
      </c>
      <c r="F178" s="207">
        <v>5446800</v>
      </c>
      <c r="G178" s="207">
        <f t="shared" si="18"/>
        <v>200</v>
      </c>
      <c r="H178" s="207">
        <f t="shared" si="24"/>
        <v>-3.6717459151826694E-3</v>
      </c>
      <c r="AP178" s="201"/>
      <c r="AQ178" s="201"/>
      <c r="AR178" s="201"/>
      <c r="AS178" s="201"/>
      <c r="AT178" s="202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2"/>
      <c r="BL178" s="202"/>
      <c r="BM178" s="202"/>
    </row>
    <row r="179" spans="1:65" s="200" customFormat="1" ht="21" customHeight="1">
      <c r="A179" s="203"/>
      <c r="B179" s="245"/>
      <c r="C179" s="247"/>
      <c r="D179" s="248" t="s">
        <v>381</v>
      </c>
      <c r="E179" s="207">
        <v>4081000</v>
      </c>
      <c r="F179" s="207">
        <v>4081550</v>
      </c>
      <c r="G179" s="207">
        <f t="shared" si="18"/>
        <v>-550</v>
      </c>
      <c r="H179" s="207">
        <f t="shared" si="24"/>
        <v>1.3477088948787063E-2</v>
      </c>
      <c r="AP179" s="201"/>
      <c r="AQ179" s="201"/>
      <c r="AR179" s="201"/>
      <c r="AS179" s="201"/>
      <c r="AT179" s="202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2"/>
      <c r="BL179" s="202"/>
      <c r="BM179" s="202"/>
    </row>
    <row r="180" spans="1:65" s="200" customFormat="1" ht="21" customHeight="1">
      <c r="A180" s="203"/>
      <c r="B180" s="245"/>
      <c r="C180" s="247"/>
      <c r="D180" s="248" t="s">
        <v>404</v>
      </c>
      <c r="E180" s="207">
        <v>5856000</v>
      </c>
      <c r="F180" s="207">
        <v>5856240</v>
      </c>
      <c r="G180" s="207">
        <f t="shared" si="18"/>
        <v>-240</v>
      </c>
      <c r="H180" s="207">
        <f t="shared" si="24"/>
        <v>4.0983606557377051E-3</v>
      </c>
      <c r="AP180" s="201"/>
      <c r="AQ180" s="201"/>
      <c r="AR180" s="201"/>
      <c r="AS180" s="201"/>
      <c r="AT180" s="202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2"/>
      <c r="BL180" s="202"/>
      <c r="BM180" s="202"/>
    </row>
    <row r="181" spans="1:65" s="200" customFormat="1" ht="21" customHeight="1">
      <c r="A181" s="203"/>
      <c r="B181" s="245"/>
      <c r="C181" s="245"/>
      <c r="D181" s="386" t="s">
        <v>99</v>
      </c>
      <c r="E181" s="207">
        <v>5243000</v>
      </c>
      <c r="F181" s="207">
        <v>6055280</v>
      </c>
      <c r="G181" s="207">
        <f t="shared" si="18"/>
        <v>-812280</v>
      </c>
      <c r="H181" s="207">
        <f t="shared" si="24"/>
        <v>15.492656875834445</v>
      </c>
      <c r="AP181" s="201"/>
      <c r="AQ181" s="201"/>
      <c r="AR181" s="201"/>
      <c r="AS181" s="201"/>
      <c r="AT181" s="202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2"/>
      <c r="BL181" s="202"/>
      <c r="BM181" s="202"/>
    </row>
    <row r="182" spans="1:65" s="200" customFormat="1" ht="21" customHeight="1">
      <c r="A182" s="203"/>
      <c r="B182" s="208"/>
      <c r="C182" s="437" t="s">
        <v>100</v>
      </c>
      <c r="D182" s="438"/>
      <c r="E182" s="361">
        <f>SUM(E183:E187)</f>
        <v>13831000</v>
      </c>
      <c r="F182" s="362">
        <f>SUM(F183:F187)</f>
        <v>14933100</v>
      </c>
      <c r="G182" s="207">
        <f t="shared" si="18"/>
        <v>-1102100</v>
      </c>
      <c r="H182" s="207">
        <f t="shared" si="24"/>
        <v>7.968332007808546</v>
      </c>
      <c r="AP182" s="201"/>
      <c r="AQ182" s="201"/>
      <c r="AR182" s="201"/>
      <c r="AS182" s="201"/>
      <c r="AT182" s="202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2"/>
      <c r="BL182" s="202"/>
      <c r="BM182" s="202"/>
    </row>
    <row r="183" spans="1:65" s="200" customFormat="1" ht="21" customHeight="1">
      <c r="A183" s="203"/>
      <c r="B183" s="203"/>
      <c r="C183" s="203"/>
      <c r="D183" s="222" t="s">
        <v>405</v>
      </c>
      <c r="E183" s="207">
        <v>1284000</v>
      </c>
      <c r="F183" s="336">
        <v>1075800</v>
      </c>
      <c r="G183" s="207">
        <f t="shared" si="18"/>
        <v>208200</v>
      </c>
      <c r="H183" s="207">
        <f t="shared" si="24"/>
        <v>-16.214953271028037</v>
      </c>
      <c r="AP183" s="201"/>
      <c r="AQ183" s="201"/>
      <c r="AR183" s="201"/>
      <c r="AS183" s="201"/>
      <c r="AT183" s="202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2"/>
      <c r="BL183" s="202"/>
      <c r="BM183" s="202"/>
    </row>
    <row r="184" spans="1:65" s="200" customFormat="1" ht="21" customHeight="1">
      <c r="A184" s="203"/>
      <c r="B184" s="203"/>
      <c r="C184" s="221"/>
      <c r="D184" s="222" t="s">
        <v>406</v>
      </c>
      <c r="E184" s="207">
        <v>2045000</v>
      </c>
      <c r="F184" s="336">
        <v>3221990</v>
      </c>
      <c r="G184" s="207">
        <f t="shared" si="18"/>
        <v>-1176990</v>
      </c>
      <c r="H184" s="207">
        <f t="shared" si="24"/>
        <v>57.554523227383861</v>
      </c>
      <c r="AP184" s="201"/>
      <c r="AQ184" s="201"/>
      <c r="AR184" s="201"/>
      <c r="AS184" s="201"/>
      <c r="AT184" s="202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2"/>
      <c r="BL184" s="202"/>
      <c r="BM184" s="202"/>
    </row>
    <row r="185" spans="1:65" s="200" customFormat="1" ht="21" customHeight="1">
      <c r="A185" s="203"/>
      <c r="B185" s="203"/>
      <c r="C185" s="221"/>
      <c r="D185" s="222" t="s">
        <v>407</v>
      </c>
      <c r="E185" s="207">
        <v>2432000</v>
      </c>
      <c r="F185" s="336">
        <v>4056410</v>
      </c>
      <c r="G185" s="207">
        <f t="shared" si="18"/>
        <v>-1624410</v>
      </c>
      <c r="H185" s="207">
        <f t="shared" si="24"/>
        <v>66.79317434210526</v>
      </c>
      <c r="AP185" s="201"/>
      <c r="AQ185" s="201"/>
      <c r="AR185" s="201"/>
      <c r="AS185" s="201"/>
      <c r="AT185" s="202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201"/>
      <c r="BK185" s="202"/>
      <c r="BL185" s="202"/>
      <c r="BM185" s="202"/>
    </row>
    <row r="186" spans="1:65" s="200" customFormat="1" ht="21" customHeight="1">
      <c r="A186" s="203"/>
      <c r="B186" s="203"/>
      <c r="C186" s="221"/>
      <c r="D186" s="222" t="s">
        <v>408</v>
      </c>
      <c r="E186" s="207">
        <v>5880000</v>
      </c>
      <c r="F186" s="336">
        <v>3363210</v>
      </c>
      <c r="G186" s="207">
        <f t="shared" si="18"/>
        <v>2516790</v>
      </c>
      <c r="H186" s="207">
        <f t="shared" si="24"/>
        <v>-42.802551020408167</v>
      </c>
      <c r="AP186" s="201"/>
      <c r="AQ186" s="201"/>
      <c r="AR186" s="201"/>
      <c r="AS186" s="201"/>
      <c r="AT186" s="202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2"/>
      <c r="BL186" s="202"/>
      <c r="BM186" s="202"/>
    </row>
    <row r="187" spans="1:65" s="200" customFormat="1" ht="21" customHeight="1">
      <c r="A187" s="203"/>
      <c r="B187" s="203"/>
      <c r="C187" s="221"/>
      <c r="D187" s="222" t="s">
        <v>409</v>
      </c>
      <c r="E187" s="207">
        <v>2190000</v>
      </c>
      <c r="F187" s="336">
        <v>3215690</v>
      </c>
      <c r="G187" s="207">
        <f t="shared" si="18"/>
        <v>-1025690</v>
      </c>
      <c r="H187" s="207">
        <f t="shared" si="24"/>
        <v>46.835159817351595</v>
      </c>
      <c r="AP187" s="201"/>
      <c r="AQ187" s="201"/>
      <c r="AR187" s="201"/>
      <c r="AS187" s="201"/>
      <c r="AT187" s="202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2"/>
      <c r="BL187" s="202"/>
      <c r="BM187" s="202"/>
    </row>
    <row r="188" spans="1:65" s="200" customFormat="1" ht="21" customHeight="1">
      <c r="A188" s="208"/>
      <c r="B188" s="203"/>
      <c r="C188" s="437" t="s">
        <v>101</v>
      </c>
      <c r="D188" s="438"/>
      <c r="E188" s="207">
        <f>SUM(E189:E190)</f>
        <v>4140000</v>
      </c>
      <c r="F188" s="336">
        <f>SUM(F189:F190)</f>
        <v>3867450</v>
      </c>
      <c r="G188" s="207">
        <f t="shared" si="18"/>
        <v>272550</v>
      </c>
      <c r="H188" s="207">
        <f t="shared" si="24"/>
        <v>-6.583333333333333</v>
      </c>
      <c r="AP188" s="201"/>
      <c r="AQ188" s="201"/>
      <c r="AR188" s="201"/>
      <c r="AS188" s="201"/>
      <c r="AT188" s="202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2"/>
      <c r="BL188" s="202"/>
      <c r="BM188" s="202"/>
    </row>
    <row r="189" spans="1:65" s="200" customFormat="1" ht="21" customHeight="1">
      <c r="A189" s="208"/>
      <c r="B189" s="203"/>
      <c r="C189" s="221"/>
      <c r="D189" s="222" t="s">
        <v>410</v>
      </c>
      <c r="E189" s="207">
        <v>1300000</v>
      </c>
      <c r="F189" s="336">
        <v>1030000</v>
      </c>
      <c r="G189" s="207">
        <f t="shared" si="18"/>
        <v>270000</v>
      </c>
      <c r="H189" s="207">
        <f t="shared" si="24"/>
        <v>-20.76923076923077</v>
      </c>
      <c r="AP189" s="201"/>
      <c r="AQ189" s="201"/>
      <c r="AR189" s="201"/>
      <c r="AS189" s="201"/>
      <c r="AT189" s="202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  <c r="BI189" s="201"/>
      <c r="BJ189" s="201"/>
      <c r="BK189" s="202"/>
      <c r="BL189" s="202"/>
      <c r="BM189" s="202"/>
    </row>
    <row r="190" spans="1:65" s="200" customFormat="1" ht="21" customHeight="1">
      <c r="A190" s="208"/>
      <c r="B190" s="203"/>
      <c r="C190" s="221"/>
      <c r="D190" s="222" t="s">
        <v>411</v>
      </c>
      <c r="E190" s="207">
        <v>2840000</v>
      </c>
      <c r="F190" s="336">
        <v>2837450</v>
      </c>
      <c r="G190" s="207">
        <f t="shared" si="18"/>
        <v>2550</v>
      </c>
      <c r="H190" s="207">
        <f t="shared" si="24"/>
        <v>-8.9788732394366189E-2</v>
      </c>
      <c r="AP190" s="201"/>
      <c r="AQ190" s="201"/>
      <c r="AR190" s="201"/>
      <c r="AS190" s="201"/>
      <c r="AT190" s="202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  <c r="BI190" s="201"/>
      <c r="BJ190" s="201"/>
      <c r="BK190" s="202"/>
      <c r="BL190" s="202"/>
      <c r="BM190" s="202"/>
    </row>
    <row r="191" spans="1:65" s="200" customFormat="1" ht="21" customHeight="1">
      <c r="A191" s="208"/>
      <c r="B191" s="203"/>
      <c r="C191" s="437" t="s">
        <v>102</v>
      </c>
      <c r="D191" s="438"/>
      <c r="E191" s="207">
        <f>SUM(E192)</f>
        <v>118853000</v>
      </c>
      <c r="F191" s="336">
        <f>SUM(F192)</f>
        <v>61923460</v>
      </c>
      <c r="G191" s="207">
        <f t="shared" si="18"/>
        <v>56929540</v>
      </c>
      <c r="H191" s="207">
        <f t="shared" si="24"/>
        <v>-47.899119079871774</v>
      </c>
      <c r="AP191" s="201"/>
      <c r="AQ191" s="201"/>
      <c r="AR191" s="201"/>
      <c r="AS191" s="201"/>
      <c r="AT191" s="202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2"/>
      <c r="BL191" s="202"/>
      <c r="BM191" s="202"/>
    </row>
    <row r="192" spans="1:65" s="200" customFormat="1" ht="21" customHeight="1">
      <c r="A192" s="208"/>
      <c r="B192" s="203"/>
      <c r="C192" s="221"/>
      <c r="D192" s="222" t="s">
        <v>96</v>
      </c>
      <c r="E192" s="207">
        <v>118853000</v>
      </c>
      <c r="F192" s="336">
        <v>61923460</v>
      </c>
      <c r="G192" s="207">
        <f t="shared" si="18"/>
        <v>56929540</v>
      </c>
      <c r="H192" s="207">
        <f t="shared" si="24"/>
        <v>-47.899119079871774</v>
      </c>
      <c r="AP192" s="201"/>
      <c r="AQ192" s="201"/>
      <c r="AR192" s="201"/>
      <c r="AS192" s="201"/>
      <c r="AT192" s="202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201"/>
      <c r="BK192" s="202"/>
      <c r="BL192" s="202"/>
      <c r="BM192" s="202"/>
    </row>
    <row r="193" spans="1:65" s="200" customFormat="1" ht="21" customHeight="1">
      <c r="A193" s="208"/>
      <c r="B193" s="204" t="s">
        <v>130</v>
      </c>
      <c r="C193" s="205"/>
      <c r="D193" s="224"/>
      <c r="E193" s="207">
        <f>SUM(E194,E201)</f>
        <v>45048000</v>
      </c>
      <c r="F193" s="336">
        <f>SUM(F194,F201)</f>
        <v>44708820</v>
      </c>
      <c r="G193" s="207">
        <f t="shared" si="18"/>
        <v>339180</v>
      </c>
      <c r="H193" s="207">
        <f t="shared" si="24"/>
        <v>-0.75293020777836972</v>
      </c>
      <c r="AP193" s="201"/>
      <c r="AQ193" s="201"/>
      <c r="AR193" s="201"/>
      <c r="AS193" s="201"/>
      <c r="AT193" s="202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1"/>
      <c r="BK193" s="202"/>
      <c r="BL193" s="202"/>
      <c r="BM193" s="202"/>
    </row>
    <row r="194" spans="1:65" s="200" customFormat="1" ht="19.5" customHeight="1">
      <c r="A194" s="203"/>
      <c r="B194" s="245"/>
      <c r="C194" s="232" t="s">
        <v>103</v>
      </c>
      <c r="D194" s="246"/>
      <c r="E194" s="361">
        <f>SUM(E195:E200)</f>
        <v>33191000</v>
      </c>
      <c r="F194" s="362">
        <f>SUM(F195:F200)</f>
        <v>34190620</v>
      </c>
      <c r="G194" s="207">
        <f t="shared" si="18"/>
        <v>-999620</v>
      </c>
      <c r="H194" s="207">
        <f t="shared" si="24"/>
        <v>3.0117200445904011</v>
      </c>
      <c r="AP194" s="201"/>
      <c r="AQ194" s="201"/>
      <c r="AR194" s="201"/>
      <c r="AS194" s="201"/>
      <c r="AT194" s="202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  <c r="BI194" s="201"/>
      <c r="BJ194" s="201"/>
      <c r="BK194" s="202"/>
      <c r="BL194" s="202"/>
      <c r="BM194" s="202"/>
    </row>
    <row r="195" spans="1:65" s="200" customFormat="1" ht="19.5" customHeight="1">
      <c r="A195" s="203"/>
      <c r="B195" s="245"/>
      <c r="C195" s="247"/>
      <c r="D195" s="248" t="s">
        <v>104</v>
      </c>
      <c r="E195" s="207">
        <v>23616000</v>
      </c>
      <c r="F195" s="336">
        <v>23616000</v>
      </c>
      <c r="G195" s="207">
        <f t="shared" si="18"/>
        <v>0</v>
      </c>
      <c r="H195" s="207">
        <f t="shared" si="24"/>
        <v>0</v>
      </c>
      <c r="AP195" s="201"/>
      <c r="AQ195" s="201"/>
      <c r="AR195" s="201"/>
      <c r="AS195" s="201"/>
      <c r="AT195" s="202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201"/>
      <c r="BK195" s="202"/>
      <c r="BL195" s="202"/>
      <c r="BM195" s="202"/>
    </row>
    <row r="196" spans="1:65" s="200" customFormat="1" ht="19.5" customHeight="1">
      <c r="A196" s="203"/>
      <c r="B196" s="245"/>
      <c r="C196" s="247"/>
      <c r="D196" s="248" t="s">
        <v>356</v>
      </c>
      <c r="E196" s="207">
        <v>240000</v>
      </c>
      <c r="F196" s="336">
        <v>1590000</v>
      </c>
      <c r="G196" s="207">
        <f t="shared" si="18"/>
        <v>-1350000</v>
      </c>
      <c r="H196" s="207">
        <f t="shared" si="24"/>
        <v>562.5</v>
      </c>
      <c r="I196" s="200" t="s">
        <v>532</v>
      </c>
      <c r="AP196" s="201"/>
      <c r="AQ196" s="201"/>
      <c r="AR196" s="201"/>
      <c r="AS196" s="201"/>
      <c r="AT196" s="202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  <c r="BI196" s="201"/>
      <c r="BJ196" s="201"/>
      <c r="BK196" s="202"/>
      <c r="BL196" s="202"/>
      <c r="BM196" s="202"/>
    </row>
    <row r="197" spans="1:65" s="200" customFormat="1" ht="19.5" customHeight="1">
      <c r="A197" s="203"/>
      <c r="B197" s="245"/>
      <c r="C197" s="247"/>
      <c r="D197" s="248" t="s">
        <v>376</v>
      </c>
      <c r="E197" s="207">
        <v>2362000</v>
      </c>
      <c r="F197" s="336">
        <v>2361600</v>
      </c>
      <c r="G197" s="207">
        <f t="shared" si="18"/>
        <v>400</v>
      </c>
      <c r="H197" s="207">
        <f t="shared" si="24"/>
        <v>-1.6934801016088061E-2</v>
      </c>
      <c r="AP197" s="201"/>
      <c r="AQ197" s="201"/>
      <c r="AR197" s="201"/>
      <c r="AS197" s="201"/>
      <c r="AT197" s="202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201"/>
      <c r="BK197" s="202"/>
      <c r="BL197" s="202"/>
      <c r="BM197" s="202"/>
    </row>
    <row r="198" spans="1:65" s="200" customFormat="1" ht="19.5" customHeight="1">
      <c r="A198" s="203"/>
      <c r="B198" s="245"/>
      <c r="C198" s="247"/>
      <c r="D198" s="248" t="s">
        <v>377</v>
      </c>
      <c r="E198" s="207">
        <v>1781000</v>
      </c>
      <c r="F198" s="336">
        <v>1781140</v>
      </c>
      <c r="G198" s="207">
        <f t="shared" si="18"/>
        <v>-140</v>
      </c>
      <c r="H198" s="207">
        <f t="shared" si="24"/>
        <v>7.860752386299831E-3</v>
      </c>
      <c r="AP198" s="201"/>
      <c r="AQ198" s="201"/>
      <c r="AR198" s="201"/>
      <c r="AS198" s="201"/>
      <c r="AT198" s="202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  <c r="BI198" s="201"/>
      <c r="BJ198" s="201"/>
      <c r="BK198" s="202"/>
      <c r="BL198" s="202"/>
      <c r="BM198" s="202"/>
    </row>
    <row r="199" spans="1:65" s="200" customFormat="1" ht="19.5" customHeight="1">
      <c r="A199" s="203"/>
      <c r="B199" s="245"/>
      <c r="C199" s="247"/>
      <c r="D199" s="248" t="s">
        <v>412</v>
      </c>
      <c r="E199" s="207">
        <v>2433000</v>
      </c>
      <c r="F199" s="336">
        <v>2433140</v>
      </c>
      <c r="G199" s="207">
        <f t="shared" ref="G199:G262" si="25">E199-F199</f>
        <v>-140</v>
      </c>
      <c r="H199" s="207">
        <f t="shared" si="24"/>
        <v>5.7542129058775178E-3</v>
      </c>
      <c r="AP199" s="201"/>
      <c r="AQ199" s="201"/>
      <c r="AR199" s="201"/>
      <c r="AS199" s="201"/>
      <c r="AT199" s="202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2"/>
      <c r="BL199" s="202"/>
      <c r="BM199" s="202"/>
    </row>
    <row r="200" spans="1:65" s="200" customFormat="1" ht="19.5" customHeight="1">
      <c r="A200" s="203"/>
      <c r="B200" s="245"/>
      <c r="C200" s="245"/>
      <c r="D200" s="248" t="s">
        <v>413</v>
      </c>
      <c r="E200" s="361">
        <v>2759000</v>
      </c>
      <c r="F200" s="374">
        <v>2408740</v>
      </c>
      <c r="G200" s="207">
        <f t="shared" si="25"/>
        <v>350260</v>
      </c>
      <c r="H200" s="207">
        <f t="shared" si="24"/>
        <v>-12.695179412830736</v>
      </c>
      <c r="AP200" s="201"/>
      <c r="AQ200" s="201"/>
      <c r="AR200" s="201"/>
      <c r="AS200" s="201"/>
      <c r="AT200" s="202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  <c r="BI200" s="201"/>
      <c r="BJ200" s="201"/>
      <c r="BK200" s="202"/>
      <c r="BL200" s="202"/>
      <c r="BM200" s="202"/>
    </row>
    <row r="201" spans="1:65" s="200" customFormat="1" ht="19.5" customHeight="1">
      <c r="A201" s="203"/>
      <c r="B201" s="245"/>
      <c r="C201" s="437" t="s">
        <v>136</v>
      </c>
      <c r="D201" s="438"/>
      <c r="E201" s="361">
        <f>SUM(E202:E205)</f>
        <v>11857000</v>
      </c>
      <c r="F201" s="362">
        <f>SUM(F202:F205)</f>
        <v>10518200</v>
      </c>
      <c r="G201" s="207">
        <f t="shared" si="25"/>
        <v>1338800</v>
      </c>
      <c r="H201" s="207">
        <f t="shared" si="24"/>
        <v>-11.291220376149111</v>
      </c>
      <c r="AP201" s="201"/>
      <c r="AQ201" s="201"/>
      <c r="AR201" s="201"/>
      <c r="AS201" s="201"/>
      <c r="AT201" s="202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201"/>
      <c r="BK201" s="202"/>
      <c r="BL201" s="202"/>
      <c r="BM201" s="202"/>
    </row>
    <row r="202" spans="1:65" s="200" customFormat="1" ht="19.5" customHeight="1">
      <c r="A202" s="203"/>
      <c r="B202" s="245"/>
      <c r="C202" s="245"/>
      <c r="D202" s="248" t="s">
        <v>361</v>
      </c>
      <c r="E202" s="207">
        <v>4787000</v>
      </c>
      <c r="F202" s="336">
        <v>3879120</v>
      </c>
      <c r="G202" s="207">
        <f t="shared" si="25"/>
        <v>907880</v>
      </c>
      <c r="H202" s="207">
        <f t="shared" si="24"/>
        <v>-18.965531648213911</v>
      </c>
      <c r="AP202" s="201"/>
      <c r="AQ202" s="201"/>
      <c r="AR202" s="201"/>
      <c r="AS202" s="201"/>
      <c r="AT202" s="202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  <c r="BI202" s="201"/>
      <c r="BJ202" s="201"/>
      <c r="BK202" s="202"/>
      <c r="BL202" s="202"/>
      <c r="BM202" s="202"/>
    </row>
    <row r="203" spans="1:65" s="200" customFormat="1" ht="19.5" customHeight="1">
      <c r="A203" s="203"/>
      <c r="B203" s="245"/>
      <c r="C203" s="245"/>
      <c r="D203" s="248" t="s">
        <v>484</v>
      </c>
      <c r="E203" s="207">
        <v>4020000</v>
      </c>
      <c r="F203" s="336">
        <v>4665720</v>
      </c>
      <c r="G203" s="207">
        <f t="shared" si="25"/>
        <v>-645720</v>
      </c>
      <c r="H203" s="207">
        <f t="shared" si="24"/>
        <v>16.062686567164178</v>
      </c>
      <c r="AP203" s="201"/>
      <c r="AQ203" s="201"/>
      <c r="AR203" s="201"/>
      <c r="AS203" s="201"/>
      <c r="AT203" s="202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201"/>
      <c r="BK203" s="202"/>
      <c r="BL203" s="202"/>
      <c r="BM203" s="202"/>
    </row>
    <row r="204" spans="1:65" s="200" customFormat="1" ht="19.5" customHeight="1">
      <c r="A204" s="203"/>
      <c r="B204" s="245"/>
      <c r="C204" s="245"/>
      <c r="D204" s="248" t="s">
        <v>362</v>
      </c>
      <c r="E204" s="207">
        <v>930000</v>
      </c>
      <c r="F204" s="336">
        <v>186560</v>
      </c>
      <c r="G204" s="207">
        <f t="shared" si="25"/>
        <v>743440</v>
      </c>
      <c r="H204" s="207">
        <f t="shared" si="24"/>
        <v>-79.939784946236557</v>
      </c>
      <c r="AP204" s="201"/>
      <c r="AQ204" s="201"/>
      <c r="AR204" s="201"/>
      <c r="AS204" s="201"/>
      <c r="AT204" s="202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  <c r="BI204" s="201"/>
      <c r="BJ204" s="201"/>
      <c r="BK204" s="202"/>
      <c r="BL204" s="202"/>
      <c r="BM204" s="202"/>
    </row>
    <row r="205" spans="1:65" s="200" customFormat="1" ht="19.5" customHeight="1">
      <c r="A205" s="203"/>
      <c r="B205" s="245"/>
      <c r="C205" s="208"/>
      <c r="D205" s="218" t="s">
        <v>363</v>
      </c>
      <c r="E205" s="207">
        <v>2120000</v>
      </c>
      <c r="F205" s="336">
        <v>1786800</v>
      </c>
      <c r="G205" s="207">
        <f t="shared" si="25"/>
        <v>333200</v>
      </c>
      <c r="H205" s="207">
        <f t="shared" si="24"/>
        <v>-15.716981132075473</v>
      </c>
      <c r="AP205" s="201"/>
      <c r="AQ205" s="201"/>
      <c r="AR205" s="201"/>
      <c r="AS205" s="201"/>
      <c r="AT205" s="202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  <c r="BI205" s="201"/>
      <c r="BJ205" s="201"/>
      <c r="BK205" s="202"/>
      <c r="BL205" s="202"/>
      <c r="BM205" s="202"/>
    </row>
    <row r="206" spans="1:65" s="200" customFormat="1" ht="19.5" customHeight="1">
      <c r="A206" s="203"/>
      <c r="B206" s="204" t="s">
        <v>105</v>
      </c>
      <c r="C206" s="205"/>
      <c r="D206" s="206"/>
      <c r="E206" s="367">
        <f>SUM(E207+E210+E216+E221+E226+E229+E234+E236+E241+E243+E213)</f>
        <v>98121000</v>
      </c>
      <c r="F206" s="368">
        <f>SUM(F207+F210+F216+F221+F226+F229+F234+F236+F241+F243+F213)</f>
        <v>82259774</v>
      </c>
      <c r="G206" s="207">
        <f t="shared" si="25"/>
        <v>15861226</v>
      </c>
      <c r="H206" s="207">
        <f t="shared" si="24"/>
        <v>-16.164965705608381</v>
      </c>
      <c r="I206" s="200" t="s">
        <v>539</v>
      </c>
      <c r="AP206" s="201"/>
      <c r="AQ206" s="201"/>
      <c r="AR206" s="201"/>
      <c r="AS206" s="201"/>
      <c r="AT206" s="202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  <c r="BI206" s="201"/>
      <c r="BJ206" s="201"/>
      <c r="BK206" s="202"/>
      <c r="BL206" s="202"/>
      <c r="BM206" s="202"/>
    </row>
    <row r="207" spans="1:65" s="200" customFormat="1" ht="19.5" customHeight="1">
      <c r="A207" s="203"/>
      <c r="B207" s="203"/>
      <c r="C207" s="204" t="s">
        <v>1</v>
      </c>
      <c r="D207" s="206"/>
      <c r="E207" s="361">
        <f>SUM(E208:E209)</f>
        <v>16900000</v>
      </c>
      <c r="F207" s="362">
        <f>SUM(F208:F209)</f>
        <v>12763780</v>
      </c>
      <c r="G207" s="207">
        <f t="shared" si="25"/>
        <v>4136220</v>
      </c>
      <c r="H207" s="207">
        <f t="shared" si="24"/>
        <v>-24.474674556213021</v>
      </c>
      <c r="AP207" s="201"/>
      <c r="AQ207" s="201"/>
      <c r="AR207" s="201"/>
      <c r="AS207" s="201"/>
      <c r="AT207" s="202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  <c r="BI207" s="201"/>
      <c r="BJ207" s="201"/>
      <c r="BK207" s="202"/>
      <c r="BL207" s="202"/>
      <c r="BM207" s="202"/>
    </row>
    <row r="208" spans="1:65" s="200" customFormat="1" ht="19.5" customHeight="1">
      <c r="A208" s="203"/>
      <c r="B208" s="203"/>
      <c r="C208" s="203"/>
      <c r="D208" s="222" t="s">
        <v>135</v>
      </c>
      <c r="E208" s="207">
        <v>2750000</v>
      </c>
      <c r="F208" s="336">
        <v>1413780</v>
      </c>
      <c r="G208" s="207">
        <f t="shared" si="25"/>
        <v>1336220</v>
      </c>
      <c r="H208" s="207">
        <f t="shared" si="24"/>
        <v>-48.589818181818181</v>
      </c>
      <c r="AP208" s="201"/>
      <c r="AQ208" s="201"/>
      <c r="AR208" s="201"/>
      <c r="AS208" s="201"/>
      <c r="AT208" s="202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  <c r="BI208" s="201"/>
      <c r="BJ208" s="201"/>
      <c r="BK208" s="202"/>
      <c r="BL208" s="202"/>
      <c r="BM208" s="202"/>
    </row>
    <row r="209" spans="1:65" s="200" customFormat="1" ht="21" customHeight="1">
      <c r="A209" s="203"/>
      <c r="B209" s="203"/>
      <c r="C209" s="203"/>
      <c r="D209" s="222" t="s">
        <v>2</v>
      </c>
      <c r="E209" s="207">
        <v>14150000</v>
      </c>
      <c r="F209" s="336">
        <v>11350000</v>
      </c>
      <c r="G209" s="207">
        <f t="shared" si="25"/>
        <v>2800000</v>
      </c>
      <c r="H209" s="207">
        <f t="shared" si="24"/>
        <v>-19.78798586572438</v>
      </c>
      <c r="AP209" s="201"/>
      <c r="AQ209" s="201"/>
      <c r="AR209" s="201"/>
      <c r="AS209" s="201"/>
      <c r="AT209" s="202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  <c r="BI209" s="201"/>
      <c r="BJ209" s="201"/>
      <c r="BK209" s="202"/>
      <c r="BL209" s="202"/>
      <c r="BM209" s="202"/>
    </row>
    <row r="210" spans="1:65" s="200" customFormat="1" ht="21" customHeight="1">
      <c r="A210" s="203"/>
      <c r="B210" s="208"/>
      <c r="C210" s="437" t="s">
        <v>147</v>
      </c>
      <c r="D210" s="438"/>
      <c r="E210" s="361">
        <f>SUM(E211:E212)</f>
        <v>7410000</v>
      </c>
      <c r="F210" s="362">
        <f>SUM(F211:F212)</f>
        <v>2260700</v>
      </c>
      <c r="G210" s="207">
        <f t="shared" si="25"/>
        <v>5149300</v>
      </c>
      <c r="H210" s="207">
        <f t="shared" si="24"/>
        <v>-69.491228070175438</v>
      </c>
      <c r="AP210" s="201"/>
      <c r="AQ210" s="201"/>
      <c r="AR210" s="201"/>
      <c r="AS210" s="201"/>
      <c r="AT210" s="202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2"/>
      <c r="BL210" s="202"/>
      <c r="BM210" s="202"/>
    </row>
    <row r="211" spans="1:65" s="200" customFormat="1" ht="21" customHeight="1">
      <c r="A211" s="203"/>
      <c r="B211" s="208"/>
      <c r="C211" s="208"/>
      <c r="D211" s="218" t="s">
        <v>414</v>
      </c>
      <c r="E211" s="375">
        <v>6560000</v>
      </c>
      <c r="F211" s="376">
        <v>1540000</v>
      </c>
      <c r="G211" s="207">
        <f t="shared" si="25"/>
        <v>5020000</v>
      </c>
      <c r="H211" s="207">
        <f t="shared" si="24"/>
        <v>-76.524390243902445</v>
      </c>
      <c r="AP211" s="201"/>
      <c r="AQ211" s="201"/>
      <c r="AR211" s="201"/>
      <c r="AS211" s="201"/>
      <c r="AT211" s="202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2"/>
      <c r="BL211" s="202"/>
      <c r="BM211" s="202"/>
    </row>
    <row r="212" spans="1:65" s="200" customFormat="1" ht="21" customHeight="1">
      <c r="A212" s="203"/>
      <c r="B212" s="208"/>
      <c r="C212" s="208"/>
      <c r="D212" s="222" t="s">
        <v>485</v>
      </c>
      <c r="E212" s="375">
        <v>850000</v>
      </c>
      <c r="F212" s="376">
        <v>720700</v>
      </c>
      <c r="G212" s="207">
        <f t="shared" si="25"/>
        <v>129300</v>
      </c>
      <c r="H212" s="207">
        <f t="shared" ref="H212" si="26">(F212-E212)/E212*100</f>
        <v>-15.211764705882352</v>
      </c>
      <c r="AP212" s="201"/>
      <c r="AQ212" s="201"/>
      <c r="AR212" s="201"/>
      <c r="AS212" s="201"/>
      <c r="AT212" s="202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2"/>
      <c r="BL212" s="202"/>
      <c r="BM212" s="202"/>
    </row>
    <row r="213" spans="1:65" s="200" customFormat="1" ht="21" customHeight="1">
      <c r="A213" s="203"/>
      <c r="B213" s="208"/>
      <c r="C213" s="437" t="s">
        <v>337</v>
      </c>
      <c r="D213" s="438"/>
      <c r="E213" s="361">
        <f>SUM(E214:E215)</f>
        <v>800000</v>
      </c>
      <c r="F213" s="362">
        <f>SUM(F214:F215)</f>
        <v>853940</v>
      </c>
      <c r="G213" s="207">
        <f t="shared" si="25"/>
        <v>-53940</v>
      </c>
      <c r="H213" s="207">
        <f t="shared" si="24"/>
        <v>6.7424999999999997</v>
      </c>
      <c r="AP213" s="201"/>
      <c r="AQ213" s="201"/>
      <c r="AR213" s="201"/>
      <c r="AS213" s="201"/>
      <c r="AT213" s="202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2"/>
      <c r="BL213" s="202"/>
      <c r="BM213" s="202"/>
    </row>
    <row r="214" spans="1:65" s="200" customFormat="1" ht="21" customHeight="1">
      <c r="A214" s="203"/>
      <c r="B214" s="203"/>
      <c r="C214" s="203"/>
      <c r="D214" s="222" t="s">
        <v>486</v>
      </c>
      <c r="E214" s="363">
        <v>700000</v>
      </c>
      <c r="F214" s="364">
        <v>833000</v>
      </c>
      <c r="G214" s="207">
        <f t="shared" si="25"/>
        <v>-133000</v>
      </c>
      <c r="H214" s="207">
        <f t="shared" si="24"/>
        <v>19</v>
      </c>
      <c r="AP214" s="201"/>
      <c r="AQ214" s="201"/>
      <c r="AR214" s="201"/>
      <c r="AS214" s="201"/>
      <c r="AT214" s="202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2"/>
      <c r="BL214" s="202"/>
      <c r="BM214" s="202"/>
    </row>
    <row r="215" spans="1:65" s="200" customFormat="1" ht="21" customHeight="1">
      <c r="A215" s="203"/>
      <c r="B215" s="203"/>
      <c r="C215" s="208"/>
      <c r="D215" s="218" t="s">
        <v>487</v>
      </c>
      <c r="E215" s="361">
        <v>100000</v>
      </c>
      <c r="F215" s="362">
        <v>20940</v>
      </c>
      <c r="G215" s="207">
        <f t="shared" si="25"/>
        <v>79060</v>
      </c>
      <c r="H215" s="207">
        <f t="shared" ref="H215:H216" si="27">(F215-E215)/E215*100</f>
        <v>-79.06</v>
      </c>
      <c r="AP215" s="201"/>
      <c r="AQ215" s="201"/>
      <c r="AR215" s="201"/>
      <c r="AS215" s="201"/>
      <c r="AT215" s="202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2"/>
      <c r="BL215" s="202"/>
      <c r="BM215" s="202"/>
    </row>
    <row r="216" spans="1:65" s="200" customFormat="1" ht="21" customHeight="1">
      <c r="A216" s="203"/>
      <c r="B216" s="203"/>
      <c r="C216" s="441" t="s">
        <v>133</v>
      </c>
      <c r="D216" s="442"/>
      <c r="E216" s="377">
        <f>SUM(E217:E220)</f>
        <v>19591000</v>
      </c>
      <c r="F216" s="378">
        <f>SUM(F217:F220)</f>
        <v>17754210</v>
      </c>
      <c r="G216" s="207">
        <f t="shared" si="25"/>
        <v>1836790</v>
      </c>
      <c r="H216" s="207">
        <f t="shared" si="27"/>
        <v>-9.3756827114491355</v>
      </c>
      <c r="AP216" s="201"/>
      <c r="AQ216" s="201"/>
      <c r="AR216" s="201"/>
      <c r="AS216" s="201"/>
      <c r="AT216" s="202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201"/>
      <c r="BK216" s="202"/>
      <c r="BL216" s="202"/>
      <c r="BM216" s="202"/>
    </row>
    <row r="217" spans="1:65" s="200" customFormat="1" ht="21" customHeight="1">
      <c r="A217" s="203"/>
      <c r="B217" s="203"/>
      <c r="C217" s="203"/>
      <c r="D217" s="222" t="s">
        <v>132</v>
      </c>
      <c r="E217" s="365">
        <v>800000</v>
      </c>
      <c r="F217" s="366">
        <v>547900</v>
      </c>
      <c r="G217" s="207">
        <f t="shared" si="25"/>
        <v>252100</v>
      </c>
      <c r="H217" s="207">
        <f t="shared" si="24"/>
        <v>-31.512499999999999</v>
      </c>
      <c r="AP217" s="201"/>
      <c r="AQ217" s="201"/>
      <c r="AR217" s="201"/>
      <c r="AS217" s="201"/>
      <c r="AT217" s="202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2"/>
      <c r="BL217" s="202"/>
      <c r="BM217" s="202"/>
    </row>
    <row r="218" spans="1:65" s="200" customFormat="1" ht="21" customHeight="1">
      <c r="A218" s="203"/>
      <c r="B218" s="208"/>
      <c r="C218" s="203"/>
      <c r="D218" s="222" t="s">
        <v>106</v>
      </c>
      <c r="E218" s="207">
        <v>700000</v>
      </c>
      <c r="F218" s="336">
        <v>539000</v>
      </c>
      <c r="G218" s="207">
        <f t="shared" si="25"/>
        <v>161000</v>
      </c>
      <c r="H218" s="207">
        <f t="shared" si="24"/>
        <v>-23</v>
      </c>
      <c r="AP218" s="201"/>
      <c r="AQ218" s="201"/>
      <c r="AR218" s="201"/>
      <c r="AS218" s="201"/>
      <c r="AT218" s="202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2"/>
      <c r="BL218" s="202"/>
      <c r="BM218" s="202"/>
    </row>
    <row r="219" spans="1:65" s="200" customFormat="1" ht="21" customHeight="1">
      <c r="A219" s="203"/>
      <c r="B219" s="208"/>
      <c r="C219" s="208"/>
      <c r="D219" s="249" t="s">
        <v>107</v>
      </c>
      <c r="E219" s="207">
        <v>100000</v>
      </c>
      <c r="F219" s="336">
        <v>9600</v>
      </c>
      <c r="G219" s="207">
        <f t="shared" si="25"/>
        <v>90400</v>
      </c>
      <c r="H219" s="207">
        <f t="shared" si="24"/>
        <v>-90.4</v>
      </c>
      <c r="AP219" s="201"/>
      <c r="AQ219" s="201"/>
      <c r="AR219" s="201"/>
      <c r="AS219" s="201"/>
      <c r="AT219" s="202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2"/>
      <c r="BL219" s="202"/>
      <c r="BM219" s="202"/>
    </row>
    <row r="220" spans="1:65" s="200" customFormat="1" ht="21" customHeight="1">
      <c r="A220" s="203"/>
      <c r="B220" s="208"/>
      <c r="C220" s="208"/>
      <c r="D220" s="249" t="s">
        <v>357</v>
      </c>
      <c r="E220" s="207">
        <v>17991000</v>
      </c>
      <c r="F220" s="336">
        <v>16657710</v>
      </c>
      <c r="G220" s="207">
        <f t="shared" si="25"/>
        <v>1333290</v>
      </c>
      <c r="H220" s="207">
        <f t="shared" si="24"/>
        <v>-7.4108721027180264</v>
      </c>
      <c r="AP220" s="201"/>
      <c r="AQ220" s="201"/>
      <c r="AR220" s="201"/>
      <c r="AS220" s="201"/>
      <c r="AT220" s="202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2"/>
      <c r="BL220" s="202"/>
      <c r="BM220" s="202"/>
    </row>
    <row r="221" spans="1:65" s="200" customFormat="1" ht="21" customHeight="1">
      <c r="A221" s="203"/>
      <c r="B221" s="203"/>
      <c r="C221" s="204" t="s">
        <v>108</v>
      </c>
      <c r="D221" s="206"/>
      <c r="E221" s="367">
        <f>SUM(E222:E225)</f>
        <v>24030000</v>
      </c>
      <c r="F221" s="367">
        <f>SUM(F222:F225)</f>
        <v>18785254</v>
      </c>
      <c r="G221" s="207">
        <f t="shared" si="25"/>
        <v>5244746</v>
      </c>
      <c r="H221" s="207">
        <f t="shared" si="24"/>
        <v>-21.825826050769869</v>
      </c>
      <c r="AP221" s="201"/>
      <c r="AQ221" s="201"/>
      <c r="AR221" s="201"/>
      <c r="AS221" s="201"/>
      <c r="AT221" s="202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2"/>
      <c r="BL221" s="202"/>
      <c r="BM221" s="202"/>
    </row>
    <row r="222" spans="1:65" s="200" customFormat="1" ht="21" customHeight="1">
      <c r="A222" s="203"/>
      <c r="B222" s="203"/>
      <c r="C222" s="208"/>
      <c r="D222" s="209" t="s">
        <v>109</v>
      </c>
      <c r="E222" s="207">
        <v>230000</v>
      </c>
      <c r="F222" s="336">
        <v>44640</v>
      </c>
      <c r="G222" s="207">
        <f t="shared" si="25"/>
        <v>185360</v>
      </c>
      <c r="H222" s="207">
        <f t="shared" si="24"/>
        <v>-80.591304347826082</v>
      </c>
      <c r="AP222" s="201"/>
      <c r="AQ222" s="201"/>
      <c r="AR222" s="201"/>
      <c r="AS222" s="201"/>
      <c r="AT222" s="202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2"/>
      <c r="BL222" s="202"/>
      <c r="BM222" s="202"/>
    </row>
    <row r="223" spans="1:65" s="200" customFormat="1" ht="21" customHeight="1">
      <c r="A223" s="203"/>
      <c r="B223" s="203"/>
      <c r="C223" s="208"/>
      <c r="D223" s="209" t="s">
        <v>110</v>
      </c>
      <c r="E223" s="207">
        <v>22660000</v>
      </c>
      <c r="F223" s="336">
        <v>17814020</v>
      </c>
      <c r="G223" s="207">
        <f t="shared" si="25"/>
        <v>4845980</v>
      </c>
      <c r="H223" s="207">
        <f t="shared" si="24"/>
        <v>-21.385613415710502</v>
      </c>
      <c r="AP223" s="201"/>
      <c r="AQ223" s="201"/>
      <c r="AR223" s="201"/>
      <c r="AS223" s="201"/>
      <c r="AT223" s="202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  <c r="BI223" s="201"/>
      <c r="BJ223" s="201"/>
      <c r="BK223" s="202"/>
      <c r="BL223" s="202"/>
      <c r="BM223" s="202"/>
    </row>
    <row r="224" spans="1:65" s="200" customFormat="1" ht="21" customHeight="1">
      <c r="A224" s="203"/>
      <c r="B224" s="203"/>
      <c r="C224" s="208"/>
      <c r="D224" s="209" t="s">
        <v>488</v>
      </c>
      <c r="E224" s="207">
        <v>140000</v>
      </c>
      <c r="F224" s="336">
        <v>137600</v>
      </c>
      <c r="G224" s="207">
        <f t="shared" si="25"/>
        <v>2400</v>
      </c>
      <c r="H224" s="207">
        <f t="shared" ref="H224:H225" si="28">(F224-E224)/E224*100</f>
        <v>-1.7142857142857144</v>
      </c>
      <c r="AP224" s="201"/>
      <c r="AQ224" s="201"/>
      <c r="AR224" s="201"/>
      <c r="AS224" s="201"/>
      <c r="AT224" s="202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2"/>
      <c r="BL224" s="202"/>
      <c r="BM224" s="202"/>
    </row>
    <row r="225" spans="1:65" s="200" customFormat="1" ht="21" customHeight="1">
      <c r="A225" s="203"/>
      <c r="B225" s="203"/>
      <c r="C225" s="208"/>
      <c r="D225" s="209" t="s">
        <v>489</v>
      </c>
      <c r="E225" s="207">
        <v>1000000</v>
      </c>
      <c r="F225" s="336">
        <v>788994</v>
      </c>
      <c r="G225" s="207">
        <f t="shared" si="25"/>
        <v>211006</v>
      </c>
      <c r="H225" s="207">
        <f t="shared" si="28"/>
        <v>-21.1006</v>
      </c>
      <c r="AP225" s="201"/>
      <c r="AQ225" s="201"/>
      <c r="AR225" s="201"/>
      <c r="AS225" s="201"/>
      <c r="AT225" s="202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1"/>
      <c r="BJ225" s="201"/>
      <c r="BK225" s="202"/>
      <c r="BL225" s="202"/>
      <c r="BM225" s="202"/>
    </row>
    <row r="226" spans="1:65" s="200" customFormat="1" ht="21" customHeight="1">
      <c r="A226" s="203"/>
      <c r="B226" s="203"/>
      <c r="C226" s="209" t="s">
        <v>111</v>
      </c>
      <c r="D226" s="210"/>
      <c r="E226" s="361">
        <f>SUM(E227:E228)</f>
        <v>3100000</v>
      </c>
      <c r="F226" s="362">
        <f>SUM(F227:F228)</f>
        <v>1632550</v>
      </c>
      <c r="G226" s="207">
        <f t="shared" si="25"/>
        <v>1467450</v>
      </c>
      <c r="H226" s="207">
        <f t="shared" si="24"/>
        <v>-47.337096774193547</v>
      </c>
      <c r="AP226" s="201"/>
      <c r="AQ226" s="201"/>
      <c r="AR226" s="201"/>
      <c r="AS226" s="201"/>
      <c r="AT226" s="202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2"/>
      <c r="BL226" s="202"/>
      <c r="BM226" s="202"/>
    </row>
    <row r="227" spans="1:65" s="200" customFormat="1" ht="21" customHeight="1">
      <c r="A227" s="203"/>
      <c r="B227" s="203"/>
      <c r="C227" s="208"/>
      <c r="D227" s="222" t="s">
        <v>490</v>
      </c>
      <c r="E227" s="207">
        <v>200000</v>
      </c>
      <c r="F227" s="336">
        <v>0</v>
      </c>
      <c r="G227" s="207">
        <f t="shared" si="25"/>
        <v>200000</v>
      </c>
      <c r="H227" s="207">
        <f t="shared" si="24"/>
        <v>-100</v>
      </c>
      <c r="AP227" s="201"/>
      <c r="AQ227" s="201"/>
      <c r="AR227" s="201"/>
      <c r="AS227" s="201"/>
      <c r="AT227" s="202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2"/>
      <c r="BL227" s="202"/>
      <c r="BM227" s="202"/>
    </row>
    <row r="228" spans="1:65" s="200" customFormat="1" ht="21" customHeight="1">
      <c r="A228" s="203"/>
      <c r="B228" s="203"/>
      <c r="C228" s="221"/>
      <c r="D228" s="249" t="s">
        <v>378</v>
      </c>
      <c r="E228" s="207">
        <v>2900000</v>
      </c>
      <c r="F228" s="336">
        <v>1632550</v>
      </c>
      <c r="G228" s="207">
        <f t="shared" si="25"/>
        <v>1267450</v>
      </c>
      <c r="H228" s="207">
        <f t="shared" si="24"/>
        <v>-43.7051724137931</v>
      </c>
      <c r="AP228" s="201"/>
      <c r="AQ228" s="201"/>
      <c r="AR228" s="201"/>
      <c r="AS228" s="201"/>
      <c r="AT228" s="202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201"/>
      <c r="BK228" s="202"/>
      <c r="BL228" s="202"/>
      <c r="BM228" s="202"/>
    </row>
    <row r="229" spans="1:65" s="200" customFormat="1" ht="21" customHeight="1">
      <c r="A229" s="203"/>
      <c r="B229" s="203"/>
      <c r="C229" s="250" t="s">
        <v>491</v>
      </c>
      <c r="D229" s="224"/>
      <c r="E229" s="361">
        <f>SUM(E230:E233)</f>
        <v>4192000</v>
      </c>
      <c r="F229" s="362">
        <f>SUM(F230:F233)</f>
        <v>4274500</v>
      </c>
      <c r="G229" s="207">
        <f t="shared" si="25"/>
        <v>-82500</v>
      </c>
      <c r="H229" s="207">
        <f t="shared" si="24"/>
        <v>1.9680343511450382</v>
      </c>
      <c r="AP229" s="201"/>
      <c r="AQ229" s="201"/>
      <c r="AR229" s="201"/>
      <c r="AS229" s="201"/>
      <c r="AT229" s="202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2"/>
      <c r="BL229" s="202"/>
      <c r="BM229" s="202"/>
    </row>
    <row r="230" spans="1:65" s="200" customFormat="1" ht="21" customHeight="1">
      <c r="A230" s="203"/>
      <c r="B230" s="208"/>
      <c r="C230" s="203"/>
      <c r="D230" s="222" t="s">
        <v>112</v>
      </c>
      <c r="E230" s="207">
        <v>100000</v>
      </c>
      <c r="F230" s="336">
        <v>56500</v>
      </c>
      <c r="G230" s="207">
        <f t="shared" si="25"/>
        <v>43500</v>
      </c>
      <c r="H230" s="207">
        <f t="shared" si="24"/>
        <v>-43.5</v>
      </c>
      <c r="AP230" s="201"/>
      <c r="AQ230" s="201"/>
      <c r="AR230" s="201"/>
      <c r="AS230" s="201"/>
      <c r="AT230" s="202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2"/>
      <c r="BL230" s="202"/>
      <c r="BM230" s="202"/>
    </row>
    <row r="231" spans="1:65" s="200" customFormat="1" ht="21" customHeight="1">
      <c r="A231" s="203"/>
      <c r="B231" s="208"/>
      <c r="C231" s="208"/>
      <c r="D231" s="222" t="s">
        <v>492</v>
      </c>
      <c r="E231" s="207">
        <v>50000</v>
      </c>
      <c r="F231" s="336">
        <v>176000</v>
      </c>
      <c r="G231" s="207">
        <f t="shared" si="25"/>
        <v>-126000</v>
      </c>
      <c r="H231" s="207">
        <f t="shared" si="24"/>
        <v>252</v>
      </c>
      <c r="AP231" s="201"/>
      <c r="AQ231" s="201"/>
      <c r="AR231" s="201"/>
      <c r="AS231" s="201"/>
      <c r="AT231" s="202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  <c r="BI231" s="201"/>
      <c r="BJ231" s="201"/>
      <c r="BK231" s="202"/>
      <c r="BL231" s="202"/>
      <c r="BM231" s="202"/>
    </row>
    <row r="232" spans="1:65" s="200" customFormat="1" ht="21" customHeight="1">
      <c r="A232" s="203"/>
      <c r="B232" s="208"/>
      <c r="C232" s="208"/>
      <c r="D232" s="222" t="s">
        <v>493</v>
      </c>
      <c r="E232" s="207">
        <v>3092000</v>
      </c>
      <c r="F232" s="336">
        <v>3092000</v>
      </c>
      <c r="G232" s="207">
        <f t="shared" si="25"/>
        <v>0</v>
      </c>
      <c r="H232" s="207">
        <f t="shared" si="24"/>
        <v>0</v>
      </c>
      <c r="AP232" s="201"/>
      <c r="AQ232" s="201"/>
      <c r="AR232" s="201"/>
      <c r="AS232" s="201"/>
      <c r="AT232" s="202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  <c r="BI232" s="201"/>
      <c r="BJ232" s="201"/>
      <c r="BK232" s="202"/>
      <c r="BL232" s="202"/>
      <c r="BM232" s="202"/>
    </row>
    <row r="233" spans="1:65" ht="21" customHeight="1">
      <c r="A233" s="203"/>
      <c r="B233" s="208"/>
      <c r="C233" s="208"/>
      <c r="D233" s="222" t="s">
        <v>494</v>
      </c>
      <c r="E233" s="207">
        <v>950000</v>
      </c>
      <c r="F233" s="336">
        <v>950000</v>
      </c>
      <c r="G233" s="207">
        <f t="shared" si="25"/>
        <v>0</v>
      </c>
      <c r="H233" s="207">
        <f t="shared" ref="H233:H279" si="29">(F233-E233)/E233*100</f>
        <v>0</v>
      </c>
    </row>
    <row r="234" spans="1:65" s="200" customFormat="1" ht="21" customHeight="1">
      <c r="A234" s="203"/>
      <c r="B234" s="203"/>
      <c r="C234" s="204" t="s">
        <v>145</v>
      </c>
      <c r="D234" s="224"/>
      <c r="E234" s="207">
        <f>SUM(E235:E235)</f>
        <v>4500000</v>
      </c>
      <c r="F234" s="336">
        <f>SUM(F235:F235)</f>
        <v>5230820</v>
      </c>
      <c r="G234" s="207">
        <f t="shared" si="25"/>
        <v>-730820</v>
      </c>
      <c r="H234" s="207">
        <f t="shared" si="29"/>
        <v>16.240444444444442</v>
      </c>
      <c r="AP234" s="201"/>
      <c r="AQ234" s="201"/>
      <c r="AR234" s="201"/>
      <c r="AS234" s="201"/>
      <c r="AT234" s="202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  <c r="BI234" s="201"/>
      <c r="BJ234" s="201"/>
      <c r="BK234" s="202"/>
      <c r="BL234" s="202"/>
      <c r="BM234" s="202"/>
    </row>
    <row r="235" spans="1:65" s="200" customFormat="1" ht="21" customHeight="1">
      <c r="A235" s="203"/>
      <c r="B235" s="208"/>
      <c r="C235" s="208"/>
      <c r="D235" s="222" t="s">
        <v>146</v>
      </c>
      <c r="E235" s="207">
        <v>4500000</v>
      </c>
      <c r="F235" s="336">
        <v>5230820</v>
      </c>
      <c r="G235" s="207">
        <f t="shared" si="25"/>
        <v>-730820</v>
      </c>
      <c r="H235" s="207">
        <f t="shared" si="29"/>
        <v>16.240444444444442</v>
      </c>
      <c r="AP235" s="201"/>
      <c r="AQ235" s="201"/>
      <c r="AR235" s="201"/>
      <c r="AS235" s="201"/>
      <c r="AT235" s="202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  <c r="BI235" s="201"/>
      <c r="BJ235" s="201"/>
      <c r="BK235" s="202"/>
      <c r="BL235" s="202"/>
      <c r="BM235" s="202"/>
    </row>
    <row r="236" spans="1:65" s="200" customFormat="1" ht="21" customHeight="1">
      <c r="A236" s="203"/>
      <c r="B236" s="203"/>
      <c r="C236" s="204" t="s">
        <v>113</v>
      </c>
      <c r="D236" s="206"/>
      <c r="E236" s="367">
        <f>SUM(E237:E240)</f>
        <v>12320000</v>
      </c>
      <c r="F236" s="368">
        <f>SUM(F237:F240)</f>
        <v>6539280</v>
      </c>
      <c r="G236" s="207">
        <f t="shared" si="25"/>
        <v>5780720</v>
      </c>
      <c r="H236" s="207">
        <f t="shared" si="29"/>
        <v>-46.921428571428571</v>
      </c>
      <c r="AP236" s="201"/>
      <c r="AQ236" s="201"/>
      <c r="AR236" s="201"/>
      <c r="AS236" s="201"/>
      <c r="AT236" s="202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  <c r="BI236" s="201"/>
      <c r="BJ236" s="201"/>
      <c r="BK236" s="202"/>
      <c r="BL236" s="202"/>
      <c r="BM236" s="202"/>
    </row>
    <row r="237" spans="1:65" s="200" customFormat="1" ht="21" customHeight="1">
      <c r="A237" s="203"/>
      <c r="B237" s="203"/>
      <c r="C237" s="221"/>
      <c r="D237" s="209" t="s">
        <v>114</v>
      </c>
      <c r="E237" s="207">
        <v>660000</v>
      </c>
      <c r="F237" s="336">
        <v>110000</v>
      </c>
      <c r="G237" s="207">
        <f t="shared" si="25"/>
        <v>550000</v>
      </c>
      <c r="H237" s="207">
        <f t="shared" si="29"/>
        <v>-83.333333333333343</v>
      </c>
      <c r="AP237" s="201"/>
      <c r="AQ237" s="201"/>
      <c r="AR237" s="201"/>
      <c r="AS237" s="201"/>
      <c r="AT237" s="202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  <c r="BI237" s="201"/>
      <c r="BJ237" s="201"/>
      <c r="BK237" s="202"/>
      <c r="BL237" s="202"/>
      <c r="BM237" s="202"/>
    </row>
    <row r="238" spans="1:65" s="200" customFormat="1" ht="21" customHeight="1">
      <c r="A238" s="203"/>
      <c r="B238" s="203"/>
      <c r="C238" s="203"/>
      <c r="D238" s="222" t="s">
        <v>115</v>
      </c>
      <c r="E238" s="207">
        <v>10020000</v>
      </c>
      <c r="F238" s="336">
        <v>4794440</v>
      </c>
      <c r="G238" s="207">
        <f t="shared" si="25"/>
        <v>5225560</v>
      </c>
      <c r="H238" s="207">
        <f t="shared" si="29"/>
        <v>-52.151297405189624</v>
      </c>
      <c r="AP238" s="201"/>
      <c r="AQ238" s="201"/>
      <c r="AR238" s="201"/>
      <c r="AS238" s="201"/>
      <c r="AT238" s="202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2"/>
      <c r="BL238" s="202"/>
      <c r="BM238" s="202"/>
    </row>
    <row r="239" spans="1:65" s="200" customFormat="1" ht="21" customHeight="1">
      <c r="A239" s="203"/>
      <c r="B239" s="203"/>
      <c r="C239" s="208"/>
      <c r="D239" s="222" t="s">
        <v>116</v>
      </c>
      <c r="E239" s="207">
        <v>1040000</v>
      </c>
      <c r="F239" s="336">
        <v>1234840</v>
      </c>
      <c r="G239" s="207">
        <f t="shared" si="25"/>
        <v>-194840</v>
      </c>
      <c r="H239" s="207">
        <f t="shared" si="29"/>
        <v>18.734615384615385</v>
      </c>
      <c r="AP239" s="201"/>
      <c r="AQ239" s="201"/>
      <c r="AR239" s="201"/>
      <c r="AS239" s="201"/>
      <c r="AT239" s="202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2"/>
      <c r="BL239" s="202"/>
      <c r="BM239" s="202"/>
    </row>
    <row r="240" spans="1:65" s="200" customFormat="1" ht="21" customHeight="1">
      <c r="A240" s="203"/>
      <c r="B240" s="208"/>
      <c r="C240" s="208"/>
      <c r="D240" s="222" t="s">
        <v>134</v>
      </c>
      <c r="E240" s="207">
        <v>600000</v>
      </c>
      <c r="F240" s="336">
        <v>400000</v>
      </c>
      <c r="G240" s="207">
        <f t="shared" si="25"/>
        <v>200000</v>
      </c>
      <c r="H240" s="207">
        <f t="shared" si="29"/>
        <v>-33.333333333333329</v>
      </c>
      <c r="AP240" s="201"/>
      <c r="AQ240" s="201"/>
      <c r="AR240" s="201"/>
      <c r="AS240" s="201"/>
      <c r="AT240" s="202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  <c r="BI240" s="201"/>
      <c r="BJ240" s="201"/>
      <c r="BK240" s="202"/>
      <c r="BL240" s="202"/>
      <c r="BM240" s="202"/>
    </row>
    <row r="241" spans="1:65" s="200" customFormat="1" ht="21" customHeight="1">
      <c r="A241" s="203"/>
      <c r="B241" s="208"/>
      <c r="C241" s="204" t="s">
        <v>339</v>
      </c>
      <c r="D241" s="220"/>
      <c r="E241" s="361">
        <f>SUM(E242)</f>
        <v>3488000</v>
      </c>
      <c r="F241" s="362">
        <f>SUM(F242)</f>
        <v>3370500</v>
      </c>
      <c r="G241" s="207">
        <f t="shared" si="25"/>
        <v>117500</v>
      </c>
      <c r="H241" s="207">
        <f t="shared" si="29"/>
        <v>-3.368692660550459</v>
      </c>
      <c r="AP241" s="201"/>
      <c r="AQ241" s="201"/>
      <c r="AR241" s="201"/>
      <c r="AS241" s="201"/>
      <c r="AT241" s="202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2"/>
      <c r="BL241" s="202"/>
      <c r="BM241" s="202"/>
    </row>
    <row r="242" spans="1:65" s="200" customFormat="1" ht="21" customHeight="1">
      <c r="A242" s="203"/>
      <c r="B242" s="208"/>
      <c r="C242" s="208"/>
      <c r="D242" s="209" t="s">
        <v>339</v>
      </c>
      <c r="E242" s="207">
        <v>3488000</v>
      </c>
      <c r="F242" s="336">
        <v>3370500</v>
      </c>
      <c r="G242" s="207">
        <f t="shared" si="25"/>
        <v>117500</v>
      </c>
      <c r="H242" s="207">
        <f t="shared" si="29"/>
        <v>-3.368692660550459</v>
      </c>
      <c r="AP242" s="201"/>
      <c r="AQ242" s="201"/>
      <c r="AR242" s="201"/>
      <c r="AS242" s="201"/>
      <c r="AT242" s="202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  <c r="BI242" s="201"/>
      <c r="BJ242" s="201"/>
      <c r="BK242" s="202"/>
      <c r="BL242" s="202"/>
      <c r="BM242" s="202"/>
    </row>
    <row r="243" spans="1:65" s="200" customFormat="1" ht="21" customHeight="1">
      <c r="A243" s="203"/>
      <c r="B243" s="203"/>
      <c r="C243" s="204" t="s">
        <v>117</v>
      </c>
      <c r="D243" s="227"/>
      <c r="E243" s="361">
        <f>SUM(E244:E246)</f>
        <v>1790000</v>
      </c>
      <c r="F243" s="362">
        <f>SUM(F244:F246)</f>
        <v>8794240</v>
      </c>
      <c r="G243" s="207">
        <f t="shared" si="25"/>
        <v>-7004240</v>
      </c>
      <c r="H243" s="207">
        <f t="shared" si="29"/>
        <v>391.29832402234638</v>
      </c>
      <c r="AP243" s="201"/>
      <c r="AQ243" s="201"/>
      <c r="AR243" s="201"/>
      <c r="AS243" s="201"/>
      <c r="AT243" s="202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  <c r="BI243" s="201"/>
      <c r="BJ243" s="201"/>
      <c r="BK243" s="202"/>
      <c r="BL243" s="202"/>
      <c r="BM243" s="202"/>
    </row>
    <row r="244" spans="1:65" s="200" customFormat="1" ht="21" customHeight="1">
      <c r="A244" s="203"/>
      <c r="B244" s="203"/>
      <c r="C244" s="203"/>
      <c r="D244" s="209" t="s">
        <v>118</v>
      </c>
      <c r="E244" s="207">
        <v>490000</v>
      </c>
      <c r="F244" s="336">
        <v>487120</v>
      </c>
      <c r="G244" s="207">
        <f t="shared" si="25"/>
        <v>2880</v>
      </c>
      <c r="H244" s="207">
        <f t="shared" si="29"/>
        <v>-0.58775510204081627</v>
      </c>
      <c r="AP244" s="201"/>
      <c r="AQ244" s="201"/>
      <c r="AR244" s="201"/>
      <c r="AS244" s="201"/>
      <c r="AT244" s="202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2"/>
      <c r="BL244" s="202"/>
      <c r="BM244" s="202"/>
    </row>
    <row r="245" spans="1:65" s="200" customFormat="1" ht="21" customHeight="1">
      <c r="A245" s="203"/>
      <c r="B245" s="208"/>
      <c r="C245" s="203"/>
      <c r="D245" s="210" t="s">
        <v>117</v>
      </c>
      <c r="E245" s="361">
        <v>800000</v>
      </c>
      <c r="F245" s="362">
        <v>7623670</v>
      </c>
      <c r="G245" s="207">
        <f t="shared" si="25"/>
        <v>-6823670</v>
      </c>
      <c r="H245" s="207">
        <f t="shared" si="29"/>
        <v>852.95875000000001</v>
      </c>
      <c r="I245" s="200" t="s">
        <v>540</v>
      </c>
      <c r="AP245" s="201"/>
      <c r="AQ245" s="201"/>
      <c r="AR245" s="201"/>
      <c r="AS245" s="201"/>
      <c r="AT245" s="202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2"/>
      <c r="BL245" s="202"/>
      <c r="BM245" s="202"/>
    </row>
    <row r="246" spans="1:65" s="200" customFormat="1" ht="21" customHeight="1">
      <c r="A246" s="203"/>
      <c r="B246" s="208"/>
      <c r="C246" s="213"/>
      <c r="D246" s="210" t="s">
        <v>131</v>
      </c>
      <c r="E246" s="361">
        <v>500000</v>
      </c>
      <c r="F246" s="362">
        <v>683450</v>
      </c>
      <c r="G246" s="207">
        <f t="shared" si="25"/>
        <v>-183450</v>
      </c>
      <c r="H246" s="207">
        <f t="shared" si="29"/>
        <v>36.69</v>
      </c>
      <c r="AP246" s="201"/>
      <c r="AQ246" s="201"/>
      <c r="AR246" s="201"/>
      <c r="AS246" s="201"/>
      <c r="AT246" s="202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  <c r="BI246" s="201"/>
      <c r="BJ246" s="201"/>
      <c r="BK246" s="202"/>
      <c r="BL246" s="202"/>
      <c r="BM246" s="202"/>
    </row>
    <row r="247" spans="1:65" ht="21" customHeight="1">
      <c r="A247" s="203"/>
      <c r="B247" s="204" t="s">
        <v>3</v>
      </c>
      <c r="C247" s="205"/>
      <c r="D247" s="206"/>
      <c r="E247" s="361">
        <f>SUM(E248,E257,E262,E266,E269,E272,E277,E275)</f>
        <v>227719000</v>
      </c>
      <c r="F247" s="361">
        <f>SUM(F248,F257,F262,F266,F269,F272,F277,F275)</f>
        <v>182983510</v>
      </c>
      <c r="G247" s="207">
        <f t="shared" si="25"/>
        <v>44735490</v>
      </c>
      <c r="H247" s="207">
        <f t="shared" si="29"/>
        <v>-19.645040598281216</v>
      </c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T247" s="201"/>
    </row>
    <row r="248" spans="1:65" ht="21" customHeight="1">
      <c r="A248" s="203"/>
      <c r="B248" s="208"/>
      <c r="C248" s="204" t="s">
        <v>119</v>
      </c>
      <c r="D248" s="206"/>
      <c r="E248" s="361">
        <f>SUM(E249:E256)</f>
        <v>106322000</v>
      </c>
      <c r="F248" s="361">
        <f>SUM(F249:F256)</f>
        <v>101568550</v>
      </c>
      <c r="G248" s="207">
        <f t="shared" si="25"/>
        <v>4753450</v>
      </c>
      <c r="H248" s="207">
        <f t="shared" si="29"/>
        <v>-4.4708056658076405</v>
      </c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T248" s="201"/>
    </row>
    <row r="249" spans="1:65" ht="21" customHeight="1">
      <c r="A249" s="203"/>
      <c r="B249" s="208"/>
      <c r="C249" s="208"/>
      <c r="D249" s="209" t="s">
        <v>120</v>
      </c>
      <c r="E249" s="207">
        <v>75563000</v>
      </c>
      <c r="F249" s="336">
        <v>69991000</v>
      </c>
      <c r="G249" s="207">
        <f t="shared" si="25"/>
        <v>5572000</v>
      </c>
      <c r="H249" s="207">
        <f t="shared" si="29"/>
        <v>-7.3739793285073381</v>
      </c>
      <c r="AT249" s="201"/>
    </row>
    <row r="250" spans="1:65" ht="21" customHeight="1">
      <c r="A250" s="203"/>
      <c r="B250" s="208"/>
      <c r="C250" s="208"/>
      <c r="D250" s="209" t="s">
        <v>121</v>
      </c>
      <c r="E250" s="207">
        <v>920000</v>
      </c>
      <c r="F250" s="336">
        <v>4220000</v>
      </c>
      <c r="G250" s="207">
        <f t="shared" si="25"/>
        <v>-3300000</v>
      </c>
      <c r="H250" s="207">
        <f t="shared" si="29"/>
        <v>358.69565217391306</v>
      </c>
      <c r="I250" s="200" t="s">
        <v>532</v>
      </c>
      <c r="AT250" s="201"/>
    </row>
    <row r="251" spans="1:65" ht="21" customHeight="1">
      <c r="A251" s="203"/>
      <c r="B251" s="208"/>
      <c r="C251" s="208"/>
      <c r="D251" s="209" t="s">
        <v>122</v>
      </c>
      <c r="E251" s="207">
        <v>630000</v>
      </c>
      <c r="F251" s="336">
        <v>280000</v>
      </c>
      <c r="G251" s="207">
        <f t="shared" si="25"/>
        <v>350000</v>
      </c>
      <c r="H251" s="207">
        <f t="shared" si="29"/>
        <v>-55.555555555555557</v>
      </c>
      <c r="AT251" s="201"/>
    </row>
    <row r="252" spans="1:65" ht="21" customHeight="1">
      <c r="A252" s="203"/>
      <c r="B252" s="208"/>
      <c r="C252" s="208"/>
      <c r="D252" s="209" t="s">
        <v>123</v>
      </c>
      <c r="E252" s="207">
        <v>6931000</v>
      </c>
      <c r="F252" s="336">
        <v>7159200</v>
      </c>
      <c r="G252" s="207">
        <f t="shared" si="25"/>
        <v>-228200</v>
      </c>
      <c r="H252" s="207">
        <f t="shared" si="29"/>
        <v>3.2924541913143845</v>
      </c>
      <c r="AT252" s="201"/>
    </row>
    <row r="253" spans="1:65" ht="21" customHeight="1">
      <c r="A253" s="203"/>
      <c r="B253" s="208"/>
      <c r="C253" s="208"/>
      <c r="D253" s="209" t="s">
        <v>495</v>
      </c>
      <c r="E253" s="207">
        <v>5682000</v>
      </c>
      <c r="F253" s="336">
        <v>5129410</v>
      </c>
      <c r="G253" s="207">
        <f t="shared" si="25"/>
        <v>552590</v>
      </c>
      <c r="H253" s="207">
        <f t="shared" si="29"/>
        <v>-9.7252727912706796</v>
      </c>
      <c r="AT253" s="201"/>
    </row>
    <row r="254" spans="1:65" ht="21" customHeight="1">
      <c r="A254" s="203"/>
      <c r="B254" s="208"/>
      <c r="C254" s="208"/>
      <c r="D254" s="209" t="s">
        <v>124</v>
      </c>
      <c r="E254" s="207">
        <v>7777000</v>
      </c>
      <c r="F254" s="336">
        <v>7200580</v>
      </c>
      <c r="G254" s="207">
        <f t="shared" si="25"/>
        <v>576420</v>
      </c>
      <c r="H254" s="207">
        <f t="shared" si="29"/>
        <v>-7.4118554712614122</v>
      </c>
      <c r="AT254" s="201"/>
    </row>
    <row r="255" spans="1:65" ht="21" customHeight="1">
      <c r="A255" s="203"/>
      <c r="B255" s="208"/>
      <c r="C255" s="203"/>
      <c r="D255" s="209" t="s">
        <v>340</v>
      </c>
      <c r="E255" s="207">
        <v>8819000</v>
      </c>
      <c r="F255" s="336">
        <v>7225860</v>
      </c>
      <c r="G255" s="207">
        <f t="shared" si="25"/>
        <v>1593140</v>
      </c>
      <c r="H255" s="207">
        <f t="shared" si="29"/>
        <v>-18.064859961446878</v>
      </c>
      <c r="AT255" s="201"/>
    </row>
    <row r="256" spans="1:65" ht="21" customHeight="1">
      <c r="A256" s="203"/>
      <c r="B256" s="203"/>
      <c r="C256" s="221"/>
      <c r="D256" s="210" t="s">
        <v>496</v>
      </c>
      <c r="E256" s="207">
        <v>0</v>
      </c>
      <c r="F256" s="336">
        <v>362500</v>
      </c>
      <c r="G256" s="207">
        <f t="shared" si="25"/>
        <v>-362500</v>
      </c>
      <c r="H256" s="207" t="e">
        <f t="shared" ref="H256" si="30">(F256-E256)/E256*100</f>
        <v>#DIV/0!</v>
      </c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</row>
    <row r="257" spans="1:41" ht="21" customHeight="1">
      <c r="A257" s="203"/>
      <c r="B257" s="203"/>
      <c r="C257" s="204" t="s">
        <v>125</v>
      </c>
      <c r="D257" s="206"/>
      <c r="E257" s="361">
        <f>SUM(E258:E261)</f>
        <v>37357000</v>
      </c>
      <c r="F257" s="361">
        <f>SUM(F258:F261)</f>
        <v>8782390</v>
      </c>
      <c r="G257" s="207">
        <f t="shared" si="25"/>
        <v>28574610</v>
      </c>
      <c r="H257" s="207">
        <f t="shared" si="29"/>
        <v>-76.490644323687661</v>
      </c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</row>
    <row r="258" spans="1:41" ht="21" customHeight="1">
      <c r="A258" s="203"/>
      <c r="B258" s="203"/>
      <c r="C258" s="203"/>
      <c r="D258" s="209" t="s">
        <v>126</v>
      </c>
      <c r="E258" s="207">
        <v>9010000</v>
      </c>
      <c r="F258" s="336">
        <v>1051000</v>
      </c>
      <c r="G258" s="207">
        <f t="shared" si="25"/>
        <v>7959000</v>
      </c>
      <c r="H258" s="207">
        <f t="shared" si="29"/>
        <v>-88.335183129855722</v>
      </c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</row>
    <row r="259" spans="1:41" ht="21" customHeight="1">
      <c r="A259" s="203"/>
      <c r="B259" s="203"/>
      <c r="C259" s="203"/>
      <c r="D259" s="249" t="s">
        <v>127</v>
      </c>
      <c r="E259" s="207">
        <v>10669000</v>
      </c>
      <c r="F259" s="336">
        <v>4033020</v>
      </c>
      <c r="G259" s="207">
        <f t="shared" si="25"/>
        <v>6635980</v>
      </c>
      <c r="H259" s="207">
        <f t="shared" si="29"/>
        <v>-62.198706532945913</v>
      </c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</row>
    <row r="260" spans="1:41" ht="21" customHeight="1">
      <c r="A260" s="203"/>
      <c r="B260" s="203"/>
      <c r="C260" s="208"/>
      <c r="D260" s="209" t="s">
        <v>128</v>
      </c>
      <c r="E260" s="207">
        <v>16200000</v>
      </c>
      <c r="F260" s="336">
        <v>3698370</v>
      </c>
      <c r="G260" s="207">
        <f t="shared" si="25"/>
        <v>12501630</v>
      </c>
      <c r="H260" s="207">
        <f t="shared" si="29"/>
        <v>-77.170555555555552</v>
      </c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</row>
    <row r="261" spans="1:41" ht="21" customHeight="1">
      <c r="A261" s="203"/>
      <c r="B261" s="203"/>
      <c r="C261" s="221"/>
      <c r="D261" s="210" t="s">
        <v>496</v>
      </c>
      <c r="E261" s="207">
        <v>1478000</v>
      </c>
      <c r="F261" s="336">
        <v>0</v>
      </c>
      <c r="G261" s="207">
        <f t="shared" si="25"/>
        <v>1478000</v>
      </c>
      <c r="H261" s="207">
        <f t="shared" ref="H261" si="31">(F261-E261)/E261*100</f>
        <v>-100</v>
      </c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</row>
    <row r="262" spans="1:41" ht="21" customHeight="1">
      <c r="A262" s="203"/>
      <c r="B262" s="203"/>
      <c r="C262" s="205" t="s">
        <v>129</v>
      </c>
      <c r="D262" s="206"/>
      <c r="E262" s="361">
        <f>SUM(E263:E265)</f>
        <v>20011000</v>
      </c>
      <c r="F262" s="362">
        <f>SUM(F263:F265)</f>
        <v>8838500</v>
      </c>
      <c r="G262" s="207">
        <f t="shared" si="25"/>
        <v>11172500</v>
      </c>
      <c r="H262" s="207">
        <f t="shared" si="29"/>
        <v>-55.83179251411724</v>
      </c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</row>
    <row r="263" spans="1:41" ht="21" customHeight="1">
      <c r="A263" s="203"/>
      <c r="B263" s="203"/>
      <c r="C263" s="203"/>
      <c r="D263" s="220" t="s">
        <v>497</v>
      </c>
      <c r="E263" s="207">
        <v>1895000</v>
      </c>
      <c r="F263" s="336">
        <v>0</v>
      </c>
      <c r="G263" s="207">
        <f t="shared" ref="G263:G308" si="32">E263-F263</f>
        <v>1895000</v>
      </c>
      <c r="H263" s="207">
        <f t="shared" si="29"/>
        <v>-100</v>
      </c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</row>
    <row r="264" spans="1:41" ht="21" customHeight="1">
      <c r="A264" s="203"/>
      <c r="B264" s="203"/>
      <c r="C264" s="203"/>
      <c r="D264" s="220" t="s">
        <v>498</v>
      </c>
      <c r="E264" s="207">
        <v>9876000</v>
      </c>
      <c r="F264" s="336">
        <v>0</v>
      </c>
      <c r="G264" s="207">
        <f t="shared" si="32"/>
        <v>9876000</v>
      </c>
      <c r="H264" s="207">
        <f t="shared" si="29"/>
        <v>-100</v>
      </c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</row>
    <row r="265" spans="1:41" ht="21" customHeight="1">
      <c r="A265" s="208"/>
      <c r="B265" s="208"/>
      <c r="C265" s="208"/>
      <c r="D265" s="209" t="s">
        <v>499</v>
      </c>
      <c r="E265" s="207">
        <v>8240000</v>
      </c>
      <c r="F265" s="336">
        <v>8838500</v>
      </c>
      <c r="G265" s="207">
        <f t="shared" si="32"/>
        <v>-598500</v>
      </c>
      <c r="H265" s="207">
        <f t="shared" si="29"/>
        <v>7.2633495145631066</v>
      </c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</row>
    <row r="266" spans="1:41" ht="21" customHeight="1">
      <c r="A266" s="203"/>
      <c r="B266" s="215"/>
      <c r="C266" s="204" t="s">
        <v>417</v>
      </c>
      <c r="D266" s="251"/>
      <c r="E266" s="361">
        <f>SUM(E267:E268)</f>
        <v>3538000</v>
      </c>
      <c r="F266" s="362">
        <f>SUM(F267:F268)</f>
        <v>2988960</v>
      </c>
      <c r="G266" s="207">
        <f t="shared" si="32"/>
        <v>549040</v>
      </c>
      <c r="H266" s="207">
        <f t="shared" si="29"/>
        <v>-15.518371961560204</v>
      </c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</row>
    <row r="267" spans="1:41" ht="21" customHeight="1">
      <c r="A267" s="203"/>
      <c r="B267" s="203"/>
      <c r="C267" s="221"/>
      <c r="D267" s="222" t="s">
        <v>417</v>
      </c>
      <c r="E267" s="207">
        <v>2258000</v>
      </c>
      <c r="F267" s="336">
        <v>1676620</v>
      </c>
      <c r="G267" s="207">
        <f t="shared" si="32"/>
        <v>581380</v>
      </c>
      <c r="H267" s="207">
        <f t="shared" si="29"/>
        <v>-25.747564216120463</v>
      </c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</row>
    <row r="268" spans="1:41" ht="21" customHeight="1">
      <c r="A268" s="252"/>
      <c r="B268" s="208"/>
      <c r="C268" s="203"/>
      <c r="D268" s="222" t="s">
        <v>500</v>
      </c>
      <c r="E268" s="207">
        <v>1280000</v>
      </c>
      <c r="F268" s="336">
        <v>1312340</v>
      </c>
      <c r="G268" s="207">
        <f t="shared" si="32"/>
        <v>-32340</v>
      </c>
      <c r="H268" s="207">
        <f t="shared" si="29"/>
        <v>2.5265624999999998</v>
      </c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</row>
    <row r="269" spans="1:41" ht="21" customHeight="1">
      <c r="A269" s="203"/>
      <c r="B269" s="225"/>
      <c r="C269" s="441" t="s">
        <v>418</v>
      </c>
      <c r="D269" s="447"/>
      <c r="E269" s="361">
        <f>SUM(E270:E271)</f>
        <v>33910000</v>
      </c>
      <c r="F269" s="362">
        <f>SUM(F270:F271)</f>
        <v>34798200</v>
      </c>
      <c r="G269" s="207">
        <f t="shared" si="32"/>
        <v>-888200</v>
      </c>
      <c r="H269" s="207">
        <f t="shared" si="29"/>
        <v>2.6192863462105573</v>
      </c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</row>
    <row r="270" spans="1:41" ht="21" customHeight="1">
      <c r="A270" s="203"/>
      <c r="B270" s="203"/>
      <c r="C270" s="221"/>
      <c r="D270" s="241" t="s">
        <v>501</v>
      </c>
      <c r="E270" s="207">
        <v>18930000</v>
      </c>
      <c r="F270" s="336">
        <v>19335000</v>
      </c>
      <c r="G270" s="207">
        <f t="shared" si="32"/>
        <v>-405000</v>
      </c>
      <c r="H270" s="207">
        <f t="shared" si="29"/>
        <v>2.1394611727416799</v>
      </c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</row>
    <row r="271" spans="1:41" ht="21" customHeight="1">
      <c r="A271" s="203"/>
      <c r="B271" s="203"/>
      <c r="C271" s="221"/>
      <c r="D271" s="222" t="s">
        <v>432</v>
      </c>
      <c r="E271" s="207">
        <v>14980000</v>
      </c>
      <c r="F271" s="336">
        <v>15463200</v>
      </c>
      <c r="G271" s="207">
        <f t="shared" si="32"/>
        <v>-483200</v>
      </c>
      <c r="H271" s="207">
        <f t="shared" si="29"/>
        <v>3.2256341789052065</v>
      </c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</row>
    <row r="272" spans="1:41" ht="21" customHeight="1">
      <c r="A272" s="203"/>
      <c r="B272" s="225"/>
      <c r="C272" s="441" t="s">
        <v>419</v>
      </c>
      <c r="D272" s="447"/>
      <c r="E272" s="361">
        <f>SUM(E273:E274)</f>
        <v>17774000</v>
      </c>
      <c r="F272" s="362">
        <f>SUM(F273:F274)</f>
        <v>17971000</v>
      </c>
      <c r="G272" s="207">
        <f t="shared" si="32"/>
        <v>-197000</v>
      </c>
      <c r="H272" s="207">
        <f t="shared" si="29"/>
        <v>1.108360526611905</v>
      </c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</row>
    <row r="273" spans="1:65" ht="21" customHeight="1">
      <c r="A273" s="203"/>
      <c r="B273" s="203"/>
      <c r="C273" s="221"/>
      <c r="D273" s="219" t="s">
        <v>502</v>
      </c>
      <c r="E273" s="207">
        <v>11060000</v>
      </c>
      <c r="F273" s="336">
        <v>11235000</v>
      </c>
      <c r="G273" s="207">
        <f t="shared" si="32"/>
        <v>-175000</v>
      </c>
      <c r="H273" s="207">
        <f t="shared" si="29"/>
        <v>1.5822784810126582</v>
      </c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</row>
    <row r="274" spans="1:65" ht="21" customHeight="1">
      <c r="A274" s="203"/>
      <c r="B274" s="203"/>
      <c r="C274" s="221"/>
      <c r="D274" s="219" t="s">
        <v>503</v>
      </c>
      <c r="E274" s="207">
        <v>6714000</v>
      </c>
      <c r="F274" s="336">
        <v>6736000</v>
      </c>
      <c r="G274" s="207">
        <f t="shared" si="32"/>
        <v>-22000</v>
      </c>
      <c r="H274" s="207">
        <f t="shared" si="29"/>
        <v>0.32767351802204348</v>
      </c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</row>
    <row r="275" spans="1:65" ht="21" customHeight="1">
      <c r="A275" s="203"/>
      <c r="B275" s="208"/>
      <c r="C275" s="204" t="s">
        <v>509</v>
      </c>
      <c r="D275" s="224"/>
      <c r="E275" s="361">
        <f>SUM(E276)</f>
        <v>2780000</v>
      </c>
      <c r="F275" s="361">
        <f>SUM(F276)</f>
        <v>2682920</v>
      </c>
      <c r="G275" s="207">
        <f t="shared" si="32"/>
        <v>97080</v>
      </c>
      <c r="H275" s="207">
        <f t="shared" ref="H275:H276" si="33">(F275-E275)/E275*100</f>
        <v>-3.4920863309352521</v>
      </c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</row>
    <row r="276" spans="1:65" ht="21" customHeight="1">
      <c r="A276" s="203"/>
      <c r="B276" s="208"/>
      <c r="C276" s="208"/>
      <c r="D276" s="222" t="s">
        <v>510</v>
      </c>
      <c r="E276" s="207">
        <v>2780000</v>
      </c>
      <c r="F276" s="336">
        <v>2682920</v>
      </c>
      <c r="G276" s="207">
        <f t="shared" si="32"/>
        <v>97080</v>
      </c>
      <c r="H276" s="207">
        <f t="shared" si="33"/>
        <v>-3.4920863309352521</v>
      </c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</row>
    <row r="277" spans="1:65" ht="21" customHeight="1">
      <c r="A277" s="203"/>
      <c r="B277" s="208"/>
      <c r="C277" s="204" t="s">
        <v>420</v>
      </c>
      <c r="D277" s="224"/>
      <c r="E277" s="361">
        <f>SUM(E278:E279)</f>
        <v>6027000</v>
      </c>
      <c r="F277" s="362">
        <f>SUM(F278:F279)</f>
        <v>5352990</v>
      </c>
      <c r="G277" s="207">
        <f t="shared" si="32"/>
        <v>674010</v>
      </c>
      <c r="H277" s="207">
        <f t="shared" si="29"/>
        <v>-11.183175709308113</v>
      </c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</row>
    <row r="278" spans="1:65" ht="21" customHeight="1">
      <c r="A278" s="203"/>
      <c r="B278" s="208"/>
      <c r="C278" s="208"/>
      <c r="D278" s="222" t="s">
        <v>504</v>
      </c>
      <c r="E278" s="207">
        <v>4622000</v>
      </c>
      <c r="F278" s="336">
        <v>4138190</v>
      </c>
      <c r="G278" s="207">
        <f t="shared" si="32"/>
        <v>483810</v>
      </c>
      <c r="H278" s="207">
        <f t="shared" si="29"/>
        <v>-10.467546516659455</v>
      </c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</row>
    <row r="279" spans="1:65" ht="21" customHeight="1">
      <c r="A279" s="203"/>
      <c r="B279" s="208"/>
      <c r="C279" s="208"/>
      <c r="D279" s="222" t="s">
        <v>505</v>
      </c>
      <c r="E279" s="207">
        <v>1405000</v>
      </c>
      <c r="F279" s="336">
        <v>1214800</v>
      </c>
      <c r="G279" s="207">
        <f t="shared" si="32"/>
        <v>190200</v>
      </c>
      <c r="H279" s="207">
        <f t="shared" si="29"/>
        <v>-13.537366548042703</v>
      </c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</row>
    <row r="280" spans="1:65" s="200" customFormat="1" ht="18" customHeight="1">
      <c r="A280" s="204" t="s">
        <v>26</v>
      </c>
      <c r="B280" s="295"/>
      <c r="C280" s="295"/>
      <c r="D280" s="246"/>
      <c r="E280" s="207">
        <f>SUM(E281)</f>
        <v>4800000</v>
      </c>
      <c r="F280" s="336">
        <f>SUM(F281)</f>
        <v>1962700</v>
      </c>
      <c r="G280" s="207">
        <f t="shared" si="32"/>
        <v>2837300</v>
      </c>
      <c r="H280" s="207">
        <f t="shared" ref="H280:H284" si="34">(F280-E280)/E280*100</f>
        <v>-59.110416666666666</v>
      </c>
      <c r="AP280" s="201"/>
      <c r="AQ280" s="201"/>
      <c r="AR280" s="201"/>
      <c r="AS280" s="201"/>
      <c r="AT280" s="202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2"/>
      <c r="BL280" s="202"/>
      <c r="BM280" s="202"/>
    </row>
    <row r="281" spans="1:65" s="200" customFormat="1" ht="19.5" customHeight="1">
      <c r="A281" s="208"/>
      <c r="B281" s="232" t="s">
        <v>26</v>
      </c>
      <c r="C281" s="232"/>
      <c r="D281" s="246"/>
      <c r="E281" s="207">
        <f>SUM(E282)</f>
        <v>4800000</v>
      </c>
      <c r="F281" s="336">
        <f>SUM(F282)</f>
        <v>1962700</v>
      </c>
      <c r="G281" s="207">
        <f t="shared" si="32"/>
        <v>2837300</v>
      </c>
      <c r="H281" s="207">
        <f t="shared" si="34"/>
        <v>-59.110416666666666</v>
      </c>
      <c r="AP281" s="201"/>
      <c r="AQ281" s="201"/>
      <c r="AR281" s="201"/>
      <c r="AS281" s="201"/>
      <c r="AT281" s="202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2"/>
      <c r="BL281" s="202"/>
      <c r="BM281" s="202"/>
    </row>
    <row r="282" spans="1:65" ht="21" customHeight="1">
      <c r="A282" s="208"/>
      <c r="B282" s="208"/>
      <c r="C282" s="437" t="s">
        <v>137</v>
      </c>
      <c r="D282" s="438"/>
      <c r="E282" s="361">
        <f>SUM(E283:E284)</f>
        <v>4800000</v>
      </c>
      <c r="F282" s="362">
        <f>SUM(F283:F284)</f>
        <v>1962700</v>
      </c>
      <c r="G282" s="207">
        <f t="shared" si="32"/>
        <v>2837300</v>
      </c>
      <c r="H282" s="207">
        <f t="shared" si="34"/>
        <v>-59.110416666666666</v>
      </c>
    </row>
    <row r="283" spans="1:65" ht="21" customHeight="1">
      <c r="A283" s="208"/>
      <c r="B283" s="208"/>
      <c r="C283" s="208"/>
      <c r="D283" s="254" t="s">
        <v>138</v>
      </c>
      <c r="E283" s="207">
        <v>1200000</v>
      </c>
      <c r="F283" s="336">
        <v>1609500</v>
      </c>
      <c r="G283" s="207">
        <f t="shared" si="32"/>
        <v>-409500</v>
      </c>
      <c r="H283" s="207">
        <f t="shared" si="34"/>
        <v>34.125</v>
      </c>
    </row>
    <row r="284" spans="1:65" ht="21" customHeight="1">
      <c r="A284" s="208"/>
      <c r="B284" s="208"/>
      <c r="C284" s="208"/>
      <c r="D284" s="248" t="s">
        <v>139</v>
      </c>
      <c r="E284" s="207">
        <v>3600000</v>
      </c>
      <c r="F284" s="336">
        <v>353200</v>
      </c>
      <c r="G284" s="207">
        <f t="shared" si="32"/>
        <v>3246800</v>
      </c>
      <c r="H284" s="207">
        <f t="shared" si="34"/>
        <v>-90.188888888888883</v>
      </c>
    </row>
    <row r="285" spans="1:65" ht="21" customHeight="1">
      <c r="A285" s="437" t="s">
        <v>506</v>
      </c>
      <c r="B285" s="440"/>
      <c r="C285" s="244"/>
      <c r="D285" s="206"/>
      <c r="E285" s="361">
        <f>SUM(E286)</f>
        <v>4260000</v>
      </c>
      <c r="F285" s="362">
        <f>SUM(F286)</f>
        <v>69793296</v>
      </c>
      <c r="G285" s="207">
        <f t="shared" si="32"/>
        <v>-65533296</v>
      </c>
      <c r="H285" s="207">
        <f t="shared" ref="H285:H293" si="35">(F285-E285)/E285*100</f>
        <v>1538.340281690141</v>
      </c>
    </row>
    <row r="286" spans="1:65" ht="21" customHeight="1">
      <c r="A286" s="208"/>
      <c r="B286" s="437" t="s">
        <v>507</v>
      </c>
      <c r="C286" s="440"/>
      <c r="D286" s="206"/>
      <c r="E286" s="361">
        <f>SUM(E287,E289)</f>
        <v>4260000</v>
      </c>
      <c r="F286" s="361">
        <f>SUM(F287,F289)</f>
        <v>69793296</v>
      </c>
      <c r="G286" s="207">
        <f t="shared" si="32"/>
        <v>-65533296</v>
      </c>
      <c r="H286" s="207">
        <f t="shared" si="35"/>
        <v>1538.340281690141</v>
      </c>
    </row>
    <row r="287" spans="1:65" ht="21" customHeight="1">
      <c r="A287" s="208"/>
      <c r="B287" s="208"/>
      <c r="C287" s="437" t="s">
        <v>28</v>
      </c>
      <c r="D287" s="438"/>
      <c r="E287" s="361">
        <f>E288</f>
        <v>0</v>
      </c>
      <c r="F287" s="362">
        <f>F288</f>
        <v>0</v>
      </c>
      <c r="G287" s="207">
        <f t="shared" si="32"/>
        <v>0</v>
      </c>
      <c r="H287" s="207" t="e">
        <f t="shared" si="35"/>
        <v>#DIV/0!</v>
      </c>
    </row>
    <row r="288" spans="1:65" ht="21" customHeight="1">
      <c r="A288" s="208"/>
      <c r="B288" s="203"/>
      <c r="C288" s="208"/>
      <c r="D288" s="210" t="s">
        <v>28</v>
      </c>
      <c r="E288" s="207">
        <v>0</v>
      </c>
      <c r="F288" s="336">
        <v>0</v>
      </c>
      <c r="G288" s="207">
        <f t="shared" si="32"/>
        <v>0</v>
      </c>
      <c r="H288" s="207" t="e">
        <f t="shared" si="35"/>
        <v>#DIV/0!</v>
      </c>
    </row>
    <row r="289" spans="1:65" ht="21" customHeight="1">
      <c r="A289" s="208"/>
      <c r="B289" s="208"/>
      <c r="C289" s="437" t="s">
        <v>508</v>
      </c>
      <c r="D289" s="438"/>
      <c r="E289" s="361">
        <f>E290</f>
        <v>4260000</v>
      </c>
      <c r="F289" s="362">
        <f>F290</f>
        <v>69793296</v>
      </c>
      <c r="G289" s="207">
        <f t="shared" si="32"/>
        <v>-65533296</v>
      </c>
      <c r="H289" s="207">
        <f t="shared" ref="H289:H290" si="36">(F289-E289)/E289*100</f>
        <v>1538.340281690141</v>
      </c>
    </row>
    <row r="290" spans="1:65" ht="21" customHeight="1">
      <c r="A290" s="208"/>
      <c r="B290" s="203"/>
      <c r="C290" s="208"/>
      <c r="D290" s="210" t="s">
        <v>27</v>
      </c>
      <c r="E290" s="207">
        <v>4260000</v>
      </c>
      <c r="F290" s="336">
        <v>69793296</v>
      </c>
      <c r="G290" s="207">
        <f t="shared" si="32"/>
        <v>-65533296</v>
      </c>
      <c r="H290" s="207">
        <f t="shared" si="36"/>
        <v>1538.340281690141</v>
      </c>
    </row>
    <row r="291" spans="1:65" ht="18.75" customHeight="1">
      <c r="A291" s="204" t="s">
        <v>350</v>
      </c>
      <c r="B291" s="244"/>
      <c r="C291" s="244"/>
      <c r="D291" s="206"/>
      <c r="E291" s="361">
        <f>E292</f>
        <v>0</v>
      </c>
      <c r="F291" s="361">
        <f>F292</f>
        <v>207417218</v>
      </c>
      <c r="G291" s="207">
        <f t="shared" si="32"/>
        <v>-207417218</v>
      </c>
      <c r="H291" s="207" t="e">
        <f t="shared" si="35"/>
        <v>#DIV/0!</v>
      </c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T291" s="201"/>
      <c r="BK291" s="201"/>
      <c r="BL291" s="201"/>
      <c r="BM291" s="201"/>
    </row>
    <row r="292" spans="1:65" ht="18.75" customHeight="1">
      <c r="A292" s="208"/>
      <c r="B292" s="204" t="s">
        <v>350</v>
      </c>
      <c r="C292" s="205"/>
      <c r="D292" s="206"/>
      <c r="E292" s="361">
        <f>SUM(E293,E301,E304,E306)</f>
        <v>0</v>
      </c>
      <c r="F292" s="361">
        <f>SUM(F293,F301,F304,F306)</f>
        <v>207417218</v>
      </c>
      <c r="G292" s="207">
        <f t="shared" si="32"/>
        <v>-207417218</v>
      </c>
      <c r="H292" s="207" t="e">
        <f t="shared" si="35"/>
        <v>#DIV/0!</v>
      </c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T292" s="201"/>
      <c r="BK292" s="201"/>
      <c r="BL292" s="201"/>
      <c r="BM292" s="201"/>
    </row>
    <row r="293" spans="1:65" ht="18.75" customHeight="1">
      <c r="A293" s="208"/>
      <c r="B293" s="208"/>
      <c r="C293" s="204" t="s">
        <v>541</v>
      </c>
      <c r="D293" s="206"/>
      <c r="E293" s="361">
        <f>SUM(E294:E300)</f>
        <v>0</v>
      </c>
      <c r="F293" s="361">
        <f>SUM(F294:F300)</f>
        <v>114645480</v>
      </c>
      <c r="G293" s="207">
        <f t="shared" si="32"/>
        <v>-114645480</v>
      </c>
      <c r="H293" s="207" t="e">
        <f t="shared" si="35"/>
        <v>#DIV/0!</v>
      </c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T293" s="201"/>
      <c r="BK293" s="201"/>
      <c r="BL293" s="201"/>
      <c r="BM293" s="201"/>
    </row>
    <row r="294" spans="1:65" ht="18.75" customHeight="1">
      <c r="A294" s="208"/>
      <c r="B294" s="208"/>
      <c r="C294" s="203"/>
      <c r="D294" s="206" t="s">
        <v>542</v>
      </c>
      <c r="E294" s="207">
        <v>0</v>
      </c>
      <c r="F294" s="362">
        <v>7751120</v>
      </c>
      <c r="G294" s="207">
        <f t="shared" si="32"/>
        <v>-7751120</v>
      </c>
      <c r="H294" s="207" t="e">
        <f t="shared" ref="H294:H308" si="37">(F294-E294)/E294*100</f>
        <v>#DIV/0!</v>
      </c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T294" s="201"/>
      <c r="BK294" s="201"/>
      <c r="BL294" s="201"/>
      <c r="BM294" s="201"/>
    </row>
    <row r="295" spans="1:65" ht="18.75" customHeight="1">
      <c r="A295" s="208"/>
      <c r="B295" s="208"/>
      <c r="C295" s="203"/>
      <c r="D295" s="206" t="s">
        <v>543</v>
      </c>
      <c r="E295" s="207">
        <v>0</v>
      </c>
      <c r="F295" s="362">
        <v>86800</v>
      </c>
      <c r="G295" s="207">
        <f t="shared" si="32"/>
        <v>-86800</v>
      </c>
      <c r="H295" s="207" t="e">
        <f t="shared" ref="H295:H306" si="38">(F295-E295)/E295*100</f>
        <v>#DIV/0!</v>
      </c>
      <c r="I295" s="201" t="s">
        <v>556</v>
      </c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T295" s="201"/>
      <c r="BK295" s="201"/>
      <c r="BL295" s="201"/>
      <c r="BM295" s="201"/>
    </row>
    <row r="296" spans="1:65" ht="18.75" customHeight="1">
      <c r="A296" s="208"/>
      <c r="B296" s="208"/>
      <c r="C296" s="203"/>
      <c r="D296" s="206" t="s">
        <v>544</v>
      </c>
      <c r="E296" s="207">
        <v>0</v>
      </c>
      <c r="F296" s="362">
        <v>35794522</v>
      </c>
      <c r="G296" s="207">
        <f t="shared" si="32"/>
        <v>-35794522</v>
      </c>
      <c r="H296" s="207" t="e">
        <f t="shared" si="38"/>
        <v>#DIV/0!</v>
      </c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T296" s="201"/>
      <c r="BK296" s="201"/>
      <c r="BL296" s="201"/>
      <c r="BM296" s="201"/>
    </row>
    <row r="297" spans="1:65" ht="18.75" customHeight="1">
      <c r="A297" s="208"/>
      <c r="B297" s="208"/>
      <c r="C297" s="203"/>
      <c r="D297" s="206" t="s">
        <v>557</v>
      </c>
      <c r="E297" s="207">
        <v>0</v>
      </c>
      <c r="F297" s="362">
        <v>8679660</v>
      </c>
      <c r="G297" s="207">
        <f t="shared" si="32"/>
        <v>-8679660</v>
      </c>
      <c r="H297" s="207" t="e">
        <f t="shared" si="38"/>
        <v>#DIV/0!</v>
      </c>
      <c r="I297" s="201" t="s">
        <v>564</v>
      </c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T297" s="201"/>
      <c r="BK297" s="201"/>
      <c r="BL297" s="201"/>
      <c r="BM297" s="201"/>
    </row>
    <row r="298" spans="1:65" ht="18.75" customHeight="1">
      <c r="A298" s="208"/>
      <c r="B298" s="208"/>
      <c r="C298" s="203"/>
      <c r="D298" s="206" t="s">
        <v>545</v>
      </c>
      <c r="E298" s="207">
        <v>0</v>
      </c>
      <c r="F298" s="362">
        <v>9658015</v>
      </c>
      <c r="G298" s="207">
        <f t="shared" si="32"/>
        <v>-9658015</v>
      </c>
      <c r="H298" s="207" t="e">
        <f t="shared" si="38"/>
        <v>#DIV/0!</v>
      </c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T298" s="201"/>
      <c r="BK298" s="201"/>
      <c r="BL298" s="201"/>
      <c r="BM298" s="201"/>
    </row>
    <row r="299" spans="1:65" ht="18.75" customHeight="1">
      <c r="A299" s="208"/>
      <c r="B299" s="208"/>
      <c r="C299" s="203"/>
      <c r="D299" s="206" t="s">
        <v>546</v>
      </c>
      <c r="E299" s="207">
        <v>0</v>
      </c>
      <c r="F299" s="362">
        <v>33632652</v>
      </c>
      <c r="G299" s="207">
        <f t="shared" si="32"/>
        <v>-33632652</v>
      </c>
      <c r="H299" s="207" t="e">
        <f t="shared" si="38"/>
        <v>#DIV/0!</v>
      </c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T299" s="201"/>
      <c r="BK299" s="201"/>
      <c r="BL299" s="201"/>
      <c r="BM299" s="201"/>
    </row>
    <row r="300" spans="1:65" ht="18.75" customHeight="1">
      <c r="A300" s="208"/>
      <c r="B300" s="208"/>
      <c r="C300" s="203"/>
      <c r="D300" s="206" t="s">
        <v>547</v>
      </c>
      <c r="E300" s="207">
        <v>0</v>
      </c>
      <c r="F300" s="362">
        <v>19042711</v>
      </c>
      <c r="G300" s="207">
        <f t="shared" si="32"/>
        <v>-19042711</v>
      </c>
      <c r="H300" s="207" t="e">
        <f t="shared" si="38"/>
        <v>#DIV/0!</v>
      </c>
      <c r="I300" s="201" t="s">
        <v>563</v>
      </c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T300" s="201"/>
      <c r="BK300" s="201"/>
      <c r="BL300" s="201"/>
      <c r="BM300" s="201"/>
    </row>
    <row r="301" spans="1:65" ht="18.75" customHeight="1">
      <c r="A301" s="208"/>
      <c r="B301" s="208"/>
      <c r="C301" s="204" t="s">
        <v>548</v>
      </c>
      <c r="D301" s="206"/>
      <c r="E301" s="361">
        <f>SUM(E302:E303)</f>
        <v>0</v>
      </c>
      <c r="F301" s="361">
        <f>SUM(F302:F303)</f>
        <v>49474745</v>
      </c>
      <c r="G301" s="207">
        <f t="shared" si="32"/>
        <v>-49474745</v>
      </c>
      <c r="H301" s="207" t="e">
        <f t="shared" si="38"/>
        <v>#DIV/0!</v>
      </c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T301" s="201"/>
      <c r="BK301" s="201"/>
      <c r="BL301" s="201"/>
      <c r="BM301" s="201"/>
    </row>
    <row r="302" spans="1:65" ht="18.75" customHeight="1">
      <c r="A302" s="208"/>
      <c r="B302" s="208"/>
      <c r="C302" s="203"/>
      <c r="D302" s="206" t="s">
        <v>549</v>
      </c>
      <c r="E302" s="207">
        <v>0</v>
      </c>
      <c r="F302" s="362">
        <v>49467468</v>
      </c>
      <c r="G302" s="207">
        <f t="shared" si="32"/>
        <v>-49467468</v>
      </c>
      <c r="H302" s="207" t="e">
        <f t="shared" si="38"/>
        <v>#DIV/0!</v>
      </c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T302" s="201"/>
      <c r="BK302" s="201"/>
      <c r="BL302" s="201"/>
      <c r="BM302" s="201"/>
    </row>
    <row r="303" spans="1:65" ht="18.75" customHeight="1">
      <c r="A303" s="208"/>
      <c r="B303" s="208"/>
      <c r="C303" s="203"/>
      <c r="D303" s="206" t="s">
        <v>550</v>
      </c>
      <c r="E303" s="207">
        <v>0</v>
      </c>
      <c r="F303" s="362">
        <v>7277</v>
      </c>
      <c r="G303" s="207">
        <f t="shared" si="32"/>
        <v>-7277</v>
      </c>
      <c r="H303" s="207" t="e">
        <f t="shared" si="38"/>
        <v>#DIV/0!</v>
      </c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T303" s="201"/>
      <c r="BK303" s="201"/>
      <c r="BL303" s="201"/>
      <c r="BM303" s="201"/>
    </row>
    <row r="304" spans="1:65" ht="18.75" customHeight="1">
      <c r="A304" s="208"/>
      <c r="B304" s="208"/>
      <c r="C304" s="204" t="s">
        <v>551</v>
      </c>
      <c r="D304" s="206"/>
      <c r="E304" s="361">
        <f>SUM(E305)</f>
        <v>0</v>
      </c>
      <c r="F304" s="361">
        <f>SUM(F305)</f>
        <v>4108</v>
      </c>
      <c r="G304" s="207">
        <f t="shared" si="32"/>
        <v>-4108</v>
      </c>
      <c r="H304" s="207" t="e">
        <f t="shared" si="38"/>
        <v>#DIV/0!</v>
      </c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T304" s="201"/>
      <c r="BK304" s="201"/>
      <c r="BL304" s="201"/>
      <c r="BM304" s="201"/>
    </row>
    <row r="305" spans="1:65" ht="18.75" customHeight="1">
      <c r="A305" s="208"/>
      <c r="B305" s="208"/>
      <c r="C305" s="203"/>
      <c r="D305" s="206" t="s">
        <v>552</v>
      </c>
      <c r="E305" s="207">
        <v>0</v>
      </c>
      <c r="F305" s="362">
        <v>4108</v>
      </c>
      <c r="G305" s="207">
        <f t="shared" si="32"/>
        <v>-4108</v>
      </c>
      <c r="H305" s="207" t="e">
        <f t="shared" si="38"/>
        <v>#DIV/0!</v>
      </c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T305" s="201"/>
      <c r="BK305" s="201"/>
      <c r="BL305" s="201"/>
      <c r="BM305" s="201"/>
    </row>
    <row r="306" spans="1:65" ht="18.75" customHeight="1">
      <c r="A306" s="208"/>
      <c r="B306" s="208"/>
      <c r="C306" s="204" t="s">
        <v>553</v>
      </c>
      <c r="D306" s="206"/>
      <c r="E306" s="361">
        <f>SUM(E307:E308)</f>
        <v>0</v>
      </c>
      <c r="F306" s="361">
        <f>SUM(F307:F308)</f>
        <v>43292885</v>
      </c>
      <c r="G306" s="207">
        <f t="shared" si="32"/>
        <v>-43292885</v>
      </c>
      <c r="H306" s="207" t="e">
        <f t="shared" si="38"/>
        <v>#DIV/0!</v>
      </c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T306" s="201"/>
      <c r="BK306" s="201"/>
      <c r="BL306" s="201"/>
      <c r="BM306" s="201"/>
    </row>
    <row r="307" spans="1:65" ht="18.75" customHeight="1">
      <c r="A307" s="208"/>
      <c r="B307" s="208"/>
      <c r="C307" s="203"/>
      <c r="D307" s="206" t="s">
        <v>554</v>
      </c>
      <c r="E307" s="207">
        <v>0</v>
      </c>
      <c r="F307" s="362">
        <v>43184354</v>
      </c>
      <c r="G307" s="207">
        <f t="shared" si="32"/>
        <v>-43184354</v>
      </c>
      <c r="H307" s="207" t="e">
        <f t="shared" si="37"/>
        <v>#DIV/0!</v>
      </c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T307" s="201"/>
      <c r="BK307" s="201"/>
      <c r="BL307" s="201"/>
      <c r="BM307" s="201"/>
    </row>
    <row r="308" spans="1:65" ht="18.75" customHeight="1">
      <c r="A308" s="208"/>
      <c r="B308" s="208"/>
      <c r="C308" s="203"/>
      <c r="D308" s="206" t="s">
        <v>555</v>
      </c>
      <c r="E308" s="207">
        <v>0</v>
      </c>
      <c r="F308" s="362">
        <v>108531</v>
      </c>
      <c r="G308" s="207">
        <f t="shared" si="32"/>
        <v>-108531</v>
      </c>
      <c r="H308" s="207" t="e">
        <f t="shared" si="37"/>
        <v>#DIV/0!</v>
      </c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T308" s="201"/>
      <c r="BK308" s="201"/>
      <c r="BL308" s="201"/>
      <c r="BM308" s="201"/>
    </row>
    <row r="309" spans="1:65" s="257" customFormat="1" ht="19.5" customHeight="1">
      <c r="A309" s="450" t="s">
        <v>140</v>
      </c>
      <c r="B309" s="451"/>
      <c r="C309" s="451"/>
      <c r="D309" s="452"/>
      <c r="E309" s="397">
        <f>SUM(E6,E65,E74,E280,E285,E291)</f>
        <v>2207791000</v>
      </c>
      <c r="F309" s="397">
        <f>SUM(F6,F65,F74,F280,F285,F291)</f>
        <v>2202905850</v>
      </c>
      <c r="G309" s="398">
        <f>E309-F309</f>
        <v>4885150</v>
      </c>
      <c r="H309" s="398">
        <f>(F309-E309)/E309*100</f>
        <v>-0.22126867987051307</v>
      </c>
      <c r="I309" s="200"/>
      <c r="J309" s="200"/>
      <c r="K309" s="200"/>
      <c r="L309" s="200"/>
      <c r="M309" s="256"/>
      <c r="N309" s="256"/>
      <c r="O309" s="256"/>
      <c r="P309" s="256"/>
      <c r="Q309" s="256"/>
      <c r="R309" s="256"/>
      <c r="S309" s="256"/>
      <c r="T309" s="256"/>
      <c r="U309" s="256"/>
      <c r="V309" s="256"/>
      <c r="W309" s="256"/>
      <c r="X309" s="256"/>
      <c r="Y309" s="256"/>
      <c r="Z309" s="256"/>
      <c r="AA309" s="256"/>
      <c r="AB309" s="256"/>
      <c r="AC309" s="256"/>
      <c r="AD309" s="256"/>
      <c r="AE309" s="256"/>
      <c r="AF309" s="256"/>
      <c r="AG309" s="256"/>
      <c r="AH309" s="256"/>
      <c r="AI309" s="256"/>
      <c r="AJ309" s="256"/>
      <c r="AK309" s="256"/>
      <c r="AL309" s="256"/>
      <c r="AM309" s="256"/>
      <c r="AN309" s="256"/>
      <c r="AO309" s="256"/>
      <c r="AT309" s="258"/>
      <c r="BK309" s="258"/>
      <c r="BL309" s="258"/>
      <c r="BM309" s="258"/>
    </row>
    <row r="310" spans="1:65" ht="28.5" customHeight="1">
      <c r="A310" s="196"/>
      <c r="B310" s="196"/>
      <c r="C310" s="196"/>
      <c r="D310" s="259"/>
      <c r="E310" s="379"/>
      <c r="F310" s="380"/>
      <c r="G310" s="260"/>
      <c r="H310" s="261"/>
    </row>
    <row r="311" spans="1:65" ht="28.5" customHeight="1">
      <c r="A311" s="196"/>
      <c r="B311" s="196"/>
      <c r="C311" s="196"/>
      <c r="D311" s="259"/>
      <c r="E311" s="379"/>
      <c r="F311" s="380"/>
      <c r="G311" s="260"/>
      <c r="H311" s="261"/>
    </row>
    <row r="312" spans="1:65" ht="28.5" customHeight="1">
      <c r="A312" s="196"/>
      <c r="B312" s="196"/>
      <c r="C312" s="196"/>
      <c r="D312" s="259"/>
      <c r="E312" s="379"/>
      <c r="F312" s="380"/>
      <c r="G312" s="260"/>
      <c r="H312" s="261"/>
    </row>
    <row r="313" spans="1:65" ht="28.5" customHeight="1">
      <c r="A313" s="196"/>
      <c r="B313" s="196"/>
      <c r="C313" s="196"/>
      <c r="D313" s="259"/>
      <c r="E313" s="379"/>
      <c r="F313" s="380"/>
      <c r="G313" s="260"/>
      <c r="H313" s="261"/>
    </row>
    <row r="314" spans="1:65" ht="28.5" customHeight="1">
      <c r="A314" s="196"/>
      <c r="B314" s="196"/>
      <c r="C314" s="196"/>
      <c r="D314" s="259"/>
      <c r="E314" s="379"/>
      <c r="F314" s="380"/>
      <c r="G314" s="260"/>
      <c r="H314" s="261"/>
    </row>
    <row r="315" spans="1:65" ht="28.5" customHeight="1">
      <c r="A315" s="196"/>
      <c r="B315" s="196"/>
      <c r="C315" s="196"/>
      <c r="D315" s="259"/>
      <c r="E315" s="379"/>
      <c r="F315" s="380"/>
      <c r="G315" s="260"/>
      <c r="H315" s="261"/>
    </row>
    <row r="316" spans="1:65" ht="28.5" customHeight="1">
      <c r="A316" s="196"/>
      <c r="B316" s="196"/>
      <c r="C316" s="196"/>
      <c r="D316" s="259"/>
      <c r="E316" s="379"/>
      <c r="F316" s="380"/>
      <c r="G316" s="260"/>
      <c r="H316" s="261"/>
    </row>
    <row r="317" spans="1:65" ht="28.5" customHeight="1">
      <c r="A317" s="196"/>
      <c r="B317" s="196"/>
      <c r="C317" s="196"/>
      <c r="D317" s="259"/>
      <c r="E317" s="379"/>
      <c r="F317" s="380"/>
      <c r="G317" s="260"/>
      <c r="H317" s="261"/>
    </row>
    <row r="318" spans="1:65" ht="28.5" customHeight="1">
      <c r="A318" s="196"/>
      <c r="B318" s="196"/>
      <c r="C318" s="196"/>
      <c r="D318" s="259"/>
      <c r="E318" s="379"/>
      <c r="F318" s="380"/>
      <c r="G318" s="260"/>
      <c r="H318" s="261"/>
    </row>
    <row r="319" spans="1:65" ht="28.5" customHeight="1">
      <c r="A319" s="196"/>
      <c r="B319" s="196"/>
      <c r="C319" s="196"/>
      <c r="D319" s="259"/>
      <c r="E319" s="379"/>
      <c r="F319" s="380"/>
      <c r="G319" s="260"/>
      <c r="H319" s="261"/>
    </row>
    <row r="320" spans="1:65" ht="28.5" customHeight="1">
      <c r="A320" s="196"/>
      <c r="B320" s="196"/>
      <c r="C320" s="196"/>
      <c r="D320" s="259"/>
      <c r="E320" s="379"/>
      <c r="F320" s="380"/>
      <c r="G320" s="260"/>
      <c r="H320" s="261"/>
    </row>
    <row r="321" spans="1:65" ht="28.5" customHeight="1">
      <c r="A321" s="196"/>
      <c r="B321" s="196"/>
      <c r="C321" s="196"/>
      <c r="D321" s="259"/>
      <c r="E321" s="379"/>
      <c r="F321" s="380"/>
      <c r="G321" s="260"/>
      <c r="H321" s="261"/>
    </row>
    <row r="322" spans="1:65" ht="28.5" customHeight="1">
      <c r="A322" s="196"/>
      <c r="B322" s="196"/>
      <c r="C322" s="196"/>
      <c r="D322" s="259"/>
      <c r="E322" s="379"/>
      <c r="F322" s="380"/>
      <c r="G322" s="260"/>
      <c r="H322" s="261"/>
    </row>
    <row r="323" spans="1:65" ht="28.5" customHeight="1">
      <c r="A323" s="196"/>
      <c r="B323" s="196"/>
      <c r="C323" s="196"/>
      <c r="D323" s="259"/>
      <c r="E323" s="379"/>
      <c r="F323" s="380"/>
      <c r="G323" s="260"/>
      <c r="H323" s="261"/>
    </row>
    <row r="324" spans="1:65" ht="28.5" customHeight="1">
      <c r="A324" s="196"/>
      <c r="B324" s="196"/>
      <c r="C324" s="196"/>
      <c r="D324" s="259"/>
      <c r="E324" s="379"/>
      <c r="F324" s="380"/>
      <c r="G324" s="260"/>
      <c r="H324" s="261"/>
    </row>
    <row r="325" spans="1:65" ht="28.5" customHeight="1">
      <c r="A325" s="196"/>
      <c r="B325" s="196"/>
      <c r="C325" s="196"/>
      <c r="D325" s="259"/>
      <c r="E325" s="379"/>
      <c r="F325" s="380"/>
      <c r="G325" s="260"/>
      <c r="H325" s="261"/>
    </row>
    <row r="326" spans="1:65" ht="28.5" customHeight="1">
      <c r="A326" s="196"/>
      <c r="B326" s="196"/>
      <c r="C326" s="196"/>
      <c r="D326" s="259"/>
      <c r="E326" s="379"/>
      <c r="F326" s="380"/>
      <c r="G326" s="260"/>
      <c r="H326" s="261"/>
    </row>
    <row r="327" spans="1:65" ht="28.5" customHeight="1">
      <c r="A327" s="196"/>
      <c r="B327" s="196"/>
      <c r="C327" s="196"/>
      <c r="D327" s="259"/>
      <c r="E327" s="379"/>
      <c r="F327" s="380"/>
      <c r="G327" s="260"/>
      <c r="H327" s="261"/>
    </row>
    <row r="328" spans="1:65" ht="21" customHeight="1">
      <c r="A328" s="201"/>
      <c r="B328" s="201"/>
      <c r="C328" s="201"/>
      <c r="D328" s="201"/>
      <c r="E328" s="381"/>
      <c r="F328" s="382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T328" s="201"/>
      <c r="BK328" s="201"/>
      <c r="BL328" s="201"/>
      <c r="BM328" s="201"/>
    </row>
    <row r="329" spans="1:65" ht="21" customHeight="1">
      <c r="A329" s="201"/>
      <c r="B329" s="201"/>
      <c r="C329" s="201"/>
      <c r="D329" s="201"/>
      <c r="E329" s="383"/>
      <c r="F329" s="384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T329" s="201"/>
      <c r="BK329" s="201"/>
      <c r="BL329" s="201"/>
      <c r="BM329" s="201"/>
    </row>
    <row r="330" spans="1:65" ht="21" customHeight="1">
      <c r="A330" s="201"/>
      <c r="B330" s="201"/>
      <c r="C330" s="201"/>
      <c r="D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T330" s="201"/>
      <c r="BK330" s="201"/>
      <c r="BL330" s="201"/>
      <c r="BM330" s="201"/>
    </row>
    <row r="331" spans="1:65" ht="21" customHeight="1">
      <c r="A331" s="201"/>
      <c r="B331" s="201"/>
      <c r="C331" s="201"/>
      <c r="D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T331" s="201"/>
      <c r="BK331" s="201"/>
      <c r="BL331" s="201"/>
      <c r="BM331" s="201"/>
    </row>
    <row r="332" spans="1:65" ht="21" customHeight="1">
      <c r="A332" s="201"/>
      <c r="B332" s="201"/>
      <c r="C332" s="201"/>
      <c r="D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T332" s="201"/>
      <c r="BK332" s="201"/>
      <c r="BL332" s="201"/>
      <c r="BM332" s="201"/>
    </row>
    <row r="333" spans="1:65" ht="21" customHeight="1">
      <c r="A333" s="201"/>
      <c r="B333" s="201"/>
      <c r="C333" s="201"/>
      <c r="D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T333" s="201"/>
      <c r="BK333" s="201"/>
      <c r="BL333" s="201"/>
      <c r="BM333" s="201"/>
    </row>
    <row r="334" spans="1:65" ht="21" customHeight="1">
      <c r="A334" s="201"/>
      <c r="B334" s="201"/>
      <c r="C334" s="201"/>
      <c r="D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T334" s="201"/>
      <c r="BK334" s="201"/>
      <c r="BL334" s="201"/>
      <c r="BM334" s="201"/>
    </row>
    <row r="335" spans="1:65" ht="21" customHeight="1">
      <c r="A335" s="201"/>
      <c r="B335" s="201"/>
      <c r="C335" s="201"/>
      <c r="D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T335" s="201"/>
      <c r="BK335" s="201"/>
      <c r="BL335" s="201"/>
      <c r="BM335" s="201"/>
    </row>
    <row r="336" spans="1:65" ht="21" customHeight="1">
      <c r="A336" s="201"/>
      <c r="B336" s="201"/>
      <c r="C336" s="201"/>
      <c r="D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T336" s="201"/>
      <c r="BK336" s="201"/>
      <c r="BL336" s="201"/>
      <c r="BM336" s="201"/>
    </row>
    <row r="337" spans="1:65" ht="21" customHeight="1">
      <c r="A337" s="201"/>
      <c r="B337" s="201"/>
      <c r="C337" s="201"/>
      <c r="D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T337" s="201"/>
      <c r="BK337" s="201"/>
      <c r="BL337" s="201"/>
      <c r="BM337" s="201"/>
    </row>
    <row r="338" spans="1:65" ht="21" customHeight="1">
      <c r="A338" s="201"/>
      <c r="B338" s="201"/>
      <c r="C338" s="201"/>
      <c r="D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T338" s="201"/>
      <c r="BK338" s="201"/>
      <c r="BL338" s="201"/>
      <c r="BM338" s="201"/>
    </row>
    <row r="339" spans="1:65" ht="21" customHeight="1">
      <c r="A339" s="201"/>
      <c r="B339" s="201"/>
      <c r="C339" s="201"/>
      <c r="D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T339" s="201"/>
      <c r="BK339" s="201"/>
      <c r="BL339" s="201"/>
      <c r="BM339" s="201"/>
    </row>
    <row r="340" spans="1:65" ht="21" customHeight="1">
      <c r="A340" s="201"/>
      <c r="B340" s="201"/>
      <c r="C340" s="201"/>
      <c r="D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T340" s="201"/>
      <c r="BK340" s="201"/>
      <c r="BL340" s="201"/>
      <c r="BM340" s="201"/>
    </row>
    <row r="341" spans="1:65" ht="21" customHeight="1">
      <c r="A341" s="201"/>
      <c r="B341" s="201"/>
      <c r="C341" s="201"/>
      <c r="D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T341" s="201"/>
      <c r="BK341" s="201"/>
      <c r="BL341" s="201"/>
      <c r="BM341" s="201"/>
    </row>
    <row r="342" spans="1:65" ht="21" customHeight="1">
      <c r="A342" s="201"/>
      <c r="B342" s="201"/>
      <c r="C342" s="201"/>
      <c r="D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T342" s="201"/>
      <c r="BK342" s="201"/>
      <c r="BL342" s="201"/>
      <c r="BM342" s="201"/>
    </row>
    <row r="343" spans="1:65" ht="21" customHeight="1">
      <c r="A343" s="201"/>
      <c r="B343" s="201"/>
      <c r="C343" s="201"/>
      <c r="D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T343" s="201"/>
      <c r="BK343" s="201"/>
      <c r="BL343" s="201"/>
      <c r="BM343" s="201"/>
    </row>
    <row r="344" spans="1:65" ht="21" customHeight="1">
      <c r="A344" s="201"/>
      <c r="B344" s="201"/>
      <c r="C344" s="201"/>
      <c r="D344" s="201"/>
      <c r="G344" s="263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T344" s="201"/>
      <c r="BK344" s="201"/>
      <c r="BL344" s="201"/>
      <c r="BM344" s="201"/>
    </row>
    <row r="345" spans="1:65" ht="21" customHeight="1">
      <c r="A345" s="201"/>
      <c r="B345" s="201"/>
      <c r="C345" s="201"/>
      <c r="D345" s="201"/>
      <c r="G345" s="263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T345" s="201"/>
      <c r="BK345" s="201"/>
      <c r="BL345" s="201"/>
      <c r="BM345" s="201"/>
    </row>
    <row r="346" spans="1:65" ht="21" customHeight="1">
      <c r="A346" s="201"/>
      <c r="B346" s="201"/>
      <c r="C346" s="201"/>
      <c r="D346" s="201"/>
      <c r="G346" s="263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T346" s="201"/>
      <c r="BK346" s="201"/>
      <c r="BL346" s="201"/>
      <c r="BM346" s="201"/>
    </row>
    <row r="347" spans="1:65" ht="21" customHeight="1">
      <c r="A347" s="201"/>
      <c r="B347" s="201"/>
      <c r="C347" s="201"/>
      <c r="D347" s="201"/>
      <c r="G347" s="263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T347" s="201"/>
      <c r="BK347" s="201"/>
      <c r="BL347" s="201"/>
      <c r="BM347" s="201"/>
    </row>
    <row r="348" spans="1:65" ht="21" customHeight="1">
      <c r="A348" s="201"/>
      <c r="B348" s="201"/>
      <c r="C348" s="201"/>
      <c r="D348" s="201"/>
      <c r="G348" s="263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T348" s="201"/>
      <c r="BK348" s="201"/>
      <c r="BL348" s="201"/>
      <c r="BM348" s="201"/>
    </row>
    <row r="349" spans="1:65" ht="21" customHeight="1">
      <c r="A349" s="201"/>
      <c r="B349" s="201"/>
      <c r="C349" s="201"/>
      <c r="D349" s="201"/>
      <c r="G349" s="263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T349" s="201"/>
      <c r="BK349" s="201"/>
      <c r="BL349" s="201"/>
      <c r="BM349" s="201"/>
    </row>
    <row r="350" spans="1:65" ht="21" customHeight="1">
      <c r="A350" s="201"/>
      <c r="B350" s="201"/>
      <c r="C350" s="201"/>
      <c r="D350" s="201"/>
      <c r="G350" s="263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T350" s="201"/>
      <c r="BK350" s="201"/>
      <c r="BL350" s="201"/>
      <c r="BM350" s="201"/>
    </row>
    <row r="351" spans="1:65" ht="21" customHeight="1">
      <c r="A351" s="201"/>
      <c r="B351" s="201"/>
      <c r="C351" s="201"/>
      <c r="D351" s="201"/>
      <c r="G351" s="263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T351" s="201"/>
      <c r="BK351" s="201"/>
      <c r="BL351" s="201"/>
      <c r="BM351" s="201"/>
    </row>
    <row r="352" spans="1:65" ht="21" customHeight="1">
      <c r="A352" s="201"/>
      <c r="B352" s="201"/>
      <c r="C352" s="201"/>
      <c r="D352" s="201"/>
      <c r="G352" s="263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T352" s="201"/>
      <c r="BK352" s="201"/>
      <c r="BL352" s="201"/>
      <c r="BM352" s="201"/>
    </row>
    <row r="353" spans="1:65" ht="21" customHeight="1">
      <c r="A353" s="201"/>
      <c r="B353" s="201"/>
      <c r="C353" s="201"/>
      <c r="D353" s="201"/>
      <c r="G353" s="263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T353" s="201"/>
      <c r="BK353" s="201"/>
      <c r="BL353" s="201"/>
      <c r="BM353" s="201"/>
    </row>
    <row r="354" spans="1:65" ht="21" customHeight="1">
      <c r="A354" s="201"/>
      <c r="B354" s="201"/>
      <c r="C354" s="201"/>
      <c r="D354" s="201"/>
      <c r="G354" s="263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T354" s="201"/>
      <c r="BK354" s="201"/>
      <c r="BL354" s="201"/>
      <c r="BM354" s="201"/>
    </row>
    <row r="355" spans="1:65" ht="21" customHeight="1">
      <c r="A355" s="201"/>
      <c r="B355" s="201"/>
      <c r="C355" s="201"/>
      <c r="D355" s="201"/>
      <c r="G355" s="263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T355" s="201"/>
      <c r="BK355" s="201"/>
      <c r="BL355" s="201"/>
      <c r="BM355" s="201"/>
    </row>
    <row r="356" spans="1:65" ht="21" customHeight="1">
      <c r="A356" s="201"/>
      <c r="B356" s="201"/>
      <c r="C356" s="201"/>
      <c r="D356" s="201"/>
      <c r="G356" s="263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T356" s="201"/>
      <c r="BK356" s="201"/>
      <c r="BL356" s="201"/>
      <c r="BM356" s="201"/>
    </row>
    <row r="357" spans="1:65" ht="21" customHeight="1">
      <c r="A357" s="201"/>
      <c r="B357" s="201"/>
      <c r="C357" s="201"/>
      <c r="D357" s="201"/>
      <c r="G357" s="263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T357" s="201"/>
      <c r="BK357" s="201"/>
      <c r="BL357" s="201"/>
      <c r="BM357" s="201"/>
    </row>
    <row r="358" spans="1:65" ht="21" customHeight="1">
      <c r="A358" s="201"/>
      <c r="B358" s="201"/>
      <c r="C358" s="201"/>
      <c r="D358" s="201"/>
      <c r="G358" s="263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T358" s="201"/>
      <c r="BK358" s="201"/>
      <c r="BL358" s="201"/>
      <c r="BM358" s="201"/>
    </row>
    <row r="359" spans="1:65" ht="21" customHeight="1">
      <c r="A359" s="201"/>
      <c r="B359" s="201"/>
      <c r="C359" s="201"/>
      <c r="D359" s="201"/>
      <c r="G359" s="263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T359" s="201"/>
      <c r="BK359" s="201"/>
      <c r="BL359" s="201"/>
      <c r="BM359" s="201"/>
    </row>
    <row r="360" spans="1:65" ht="21" customHeight="1">
      <c r="A360" s="201"/>
      <c r="B360" s="201"/>
      <c r="C360" s="201"/>
      <c r="D360" s="201"/>
      <c r="G360" s="263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T360" s="201"/>
      <c r="BK360" s="201"/>
      <c r="BL360" s="201"/>
      <c r="BM360" s="201"/>
    </row>
    <row r="361" spans="1:65" ht="21" customHeight="1">
      <c r="A361" s="201"/>
      <c r="B361" s="201"/>
      <c r="C361" s="201"/>
      <c r="D361" s="201"/>
      <c r="G361" s="263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T361" s="201"/>
      <c r="BK361" s="201"/>
      <c r="BL361" s="201"/>
      <c r="BM361" s="201"/>
    </row>
    <row r="362" spans="1:65" ht="21" customHeight="1">
      <c r="A362" s="201"/>
      <c r="B362" s="201"/>
      <c r="C362" s="201"/>
      <c r="D362" s="201"/>
      <c r="G362" s="263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T362" s="201"/>
      <c r="BK362" s="201"/>
      <c r="BL362" s="201"/>
      <c r="BM362" s="201"/>
    </row>
    <row r="363" spans="1:65" ht="21" customHeight="1">
      <c r="A363" s="201"/>
      <c r="B363" s="201"/>
      <c r="C363" s="201"/>
      <c r="D363" s="201"/>
      <c r="G363" s="263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T363" s="201"/>
      <c r="BK363" s="201"/>
      <c r="BL363" s="201"/>
      <c r="BM363" s="201"/>
    </row>
    <row r="364" spans="1:65" ht="21" customHeight="1">
      <c r="A364" s="201"/>
      <c r="B364" s="201"/>
      <c r="C364" s="201"/>
      <c r="D364" s="201"/>
      <c r="G364" s="263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T364" s="201"/>
      <c r="BK364" s="201"/>
      <c r="BL364" s="201"/>
      <c r="BM364" s="201"/>
    </row>
    <row r="365" spans="1:65" ht="21" customHeight="1">
      <c r="A365" s="201"/>
      <c r="B365" s="201"/>
      <c r="C365" s="201"/>
      <c r="D365" s="201"/>
      <c r="G365" s="263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T365" s="201"/>
      <c r="BK365" s="201"/>
      <c r="BL365" s="201"/>
      <c r="BM365" s="201"/>
    </row>
    <row r="366" spans="1:65" ht="21" customHeight="1">
      <c r="A366" s="201"/>
      <c r="B366" s="201"/>
      <c r="C366" s="201"/>
      <c r="D366" s="201"/>
      <c r="G366" s="263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T366" s="201"/>
      <c r="BK366" s="201"/>
      <c r="BL366" s="201"/>
      <c r="BM366" s="201"/>
    </row>
    <row r="367" spans="1:65" ht="21" customHeight="1">
      <c r="A367" s="201"/>
      <c r="B367" s="201"/>
      <c r="C367" s="201"/>
      <c r="D367" s="201"/>
      <c r="G367" s="263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T367" s="201"/>
      <c r="BK367" s="201"/>
      <c r="BL367" s="201"/>
      <c r="BM367" s="201"/>
    </row>
    <row r="368" spans="1:65" ht="21" customHeight="1">
      <c r="A368" s="201"/>
      <c r="B368" s="201"/>
      <c r="C368" s="201"/>
      <c r="D368" s="201"/>
      <c r="G368" s="263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T368" s="201"/>
      <c r="BK368" s="201"/>
      <c r="BL368" s="201"/>
      <c r="BM368" s="201"/>
    </row>
    <row r="369" spans="1:65" ht="21" customHeight="1">
      <c r="A369" s="201"/>
      <c r="B369" s="201"/>
      <c r="C369" s="201"/>
      <c r="D369" s="201"/>
      <c r="G369" s="263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T369" s="201"/>
      <c r="BK369" s="201"/>
      <c r="BL369" s="201"/>
      <c r="BM369" s="201"/>
    </row>
    <row r="370" spans="1:65" ht="21" customHeight="1">
      <c r="A370" s="201"/>
      <c r="B370" s="201"/>
      <c r="C370" s="201"/>
      <c r="D370" s="201"/>
      <c r="G370" s="263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T370" s="201"/>
      <c r="BK370" s="201"/>
      <c r="BL370" s="201"/>
      <c r="BM370" s="201"/>
    </row>
    <row r="371" spans="1:65" ht="21" customHeight="1">
      <c r="A371" s="201"/>
      <c r="B371" s="201"/>
      <c r="C371" s="201"/>
      <c r="D371" s="201"/>
      <c r="G371" s="263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T371" s="201"/>
      <c r="BK371" s="201"/>
      <c r="BL371" s="201"/>
      <c r="BM371" s="201"/>
    </row>
    <row r="372" spans="1:65" ht="21" customHeight="1">
      <c r="A372" s="201"/>
      <c r="B372" s="201"/>
      <c r="C372" s="201"/>
      <c r="D372" s="201"/>
      <c r="G372" s="263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T372" s="201"/>
      <c r="BK372" s="201"/>
      <c r="BL372" s="201"/>
      <c r="BM372" s="201"/>
    </row>
    <row r="373" spans="1:65" ht="21" customHeight="1">
      <c r="A373" s="201"/>
      <c r="B373" s="201"/>
      <c r="C373" s="201"/>
      <c r="D373" s="201"/>
      <c r="G373" s="263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T373" s="201"/>
      <c r="BK373" s="201"/>
      <c r="BL373" s="201"/>
      <c r="BM373" s="201"/>
    </row>
    <row r="374" spans="1:65" ht="21" customHeight="1">
      <c r="A374" s="201"/>
      <c r="B374" s="201"/>
      <c r="C374" s="201"/>
      <c r="D374" s="201"/>
      <c r="G374" s="263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T374" s="201"/>
      <c r="BK374" s="201"/>
      <c r="BL374" s="201"/>
      <c r="BM374" s="201"/>
    </row>
    <row r="375" spans="1:65" ht="21" customHeight="1">
      <c r="A375" s="201"/>
      <c r="B375" s="201"/>
      <c r="C375" s="201"/>
      <c r="D375" s="201"/>
      <c r="G375" s="263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T375" s="201"/>
      <c r="BK375" s="201"/>
      <c r="BL375" s="201"/>
      <c r="BM375" s="201"/>
    </row>
    <row r="376" spans="1:65" ht="21" customHeight="1">
      <c r="A376" s="201"/>
      <c r="B376" s="201"/>
      <c r="C376" s="201"/>
      <c r="D376" s="201"/>
      <c r="G376" s="263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T376" s="201"/>
      <c r="BK376" s="201"/>
      <c r="BL376" s="201"/>
      <c r="BM376" s="201"/>
    </row>
    <row r="377" spans="1:65" ht="21" customHeight="1">
      <c r="A377" s="201"/>
      <c r="B377" s="201"/>
      <c r="C377" s="201"/>
      <c r="D377" s="201"/>
      <c r="G377" s="263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T377" s="201"/>
      <c r="BK377" s="201"/>
      <c r="BL377" s="201"/>
      <c r="BM377" s="201"/>
    </row>
    <row r="378" spans="1:65" ht="21" customHeight="1">
      <c r="A378" s="201"/>
      <c r="B378" s="201"/>
      <c r="C378" s="201"/>
      <c r="D378" s="201"/>
      <c r="G378" s="263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T378" s="201"/>
      <c r="BK378" s="201"/>
      <c r="BL378" s="201"/>
      <c r="BM378" s="201"/>
    </row>
    <row r="379" spans="1:65" ht="21" customHeight="1">
      <c r="A379" s="201"/>
      <c r="B379" s="201"/>
      <c r="C379" s="201"/>
      <c r="D379" s="201"/>
      <c r="G379" s="263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T379" s="201"/>
      <c r="BK379" s="201"/>
      <c r="BL379" s="201"/>
      <c r="BM379" s="201"/>
    </row>
    <row r="380" spans="1:65" ht="21" customHeight="1">
      <c r="A380" s="201"/>
      <c r="B380" s="201"/>
      <c r="C380" s="201"/>
      <c r="D380" s="201"/>
      <c r="G380" s="263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T380" s="201"/>
      <c r="BK380" s="201"/>
      <c r="BL380" s="201"/>
      <c r="BM380" s="201"/>
    </row>
    <row r="381" spans="1:65" ht="21" customHeight="1">
      <c r="A381" s="201"/>
      <c r="B381" s="201"/>
      <c r="C381" s="201"/>
      <c r="D381" s="201"/>
      <c r="G381" s="263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T381" s="201"/>
      <c r="BK381" s="201"/>
      <c r="BL381" s="201"/>
      <c r="BM381" s="201"/>
    </row>
    <row r="382" spans="1:65" ht="21" customHeight="1">
      <c r="A382" s="201"/>
      <c r="B382" s="201"/>
      <c r="C382" s="201"/>
      <c r="D382" s="201"/>
      <c r="G382" s="263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T382" s="201"/>
      <c r="BK382" s="201"/>
      <c r="BL382" s="201"/>
      <c r="BM382" s="201"/>
    </row>
    <row r="383" spans="1:65" ht="21" customHeight="1">
      <c r="A383" s="201"/>
      <c r="B383" s="201"/>
      <c r="C383" s="201"/>
      <c r="D383" s="201"/>
      <c r="G383" s="263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T383" s="201"/>
      <c r="BK383" s="201"/>
      <c r="BL383" s="201"/>
      <c r="BM383" s="201"/>
    </row>
    <row r="384" spans="1:65" ht="21" customHeight="1">
      <c r="A384" s="201"/>
      <c r="B384" s="201"/>
      <c r="C384" s="201"/>
      <c r="D384" s="201"/>
      <c r="G384" s="263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T384" s="201"/>
      <c r="BK384" s="201"/>
      <c r="BL384" s="201"/>
      <c r="BM384" s="201"/>
    </row>
    <row r="385" spans="1:65" ht="21" customHeight="1">
      <c r="A385" s="201"/>
      <c r="B385" s="201"/>
      <c r="C385" s="201"/>
      <c r="D385" s="201"/>
      <c r="G385" s="263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T385" s="201"/>
      <c r="BK385" s="201"/>
      <c r="BL385" s="201"/>
      <c r="BM385" s="201"/>
    </row>
    <row r="386" spans="1:65" ht="21" customHeight="1">
      <c r="A386" s="201"/>
      <c r="B386" s="201"/>
      <c r="C386" s="201"/>
      <c r="D386" s="201"/>
      <c r="G386" s="263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T386" s="201"/>
      <c r="BK386" s="201"/>
      <c r="BL386" s="201"/>
      <c r="BM386" s="201"/>
    </row>
    <row r="387" spans="1:65" ht="21" customHeight="1">
      <c r="A387" s="201"/>
      <c r="B387" s="201"/>
      <c r="C387" s="201"/>
      <c r="D387" s="201"/>
      <c r="G387" s="263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T387" s="201"/>
      <c r="BK387" s="201"/>
      <c r="BL387" s="201"/>
      <c r="BM387" s="201"/>
    </row>
    <row r="388" spans="1:65" ht="21" customHeight="1">
      <c r="A388" s="201"/>
      <c r="B388" s="201"/>
      <c r="C388" s="201"/>
      <c r="D388" s="201"/>
      <c r="G388" s="263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T388" s="201"/>
      <c r="BK388" s="201"/>
      <c r="BL388" s="201"/>
      <c r="BM388" s="201"/>
    </row>
    <row r="389" spans="1:65" ht="21" customHeight="1">
      <c r="A389" s="201"/>
      <c r="B389" s="201"/>
      <c r="C389" s="201"/>
      <c r="D389" s="201"/>
      <c r="G389" s="263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T389" s="201"/>
      <c r="BK389" s="201"/>
      <c r="BL389" s="201"/>
      <c r="BM389" s="201"/>
    </row>
    <row r="390" spans="1:65" ht="21" customHeight="1">
      <c r="A390" s="201"/>
      <c r="B390" s="201"/>
      <c r="C390" s="201"/>
      <c r="D390" s="201"/>
      <c r="G390" s="263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T390" s="201"/>
      <c r="BK390" s="201"/>
      <c r="BL390" s="201"/>
      <c r="BM390" s="201"/>
    </row>
    <row r="391" spans="1:65" ht="21" customHeight="1">
      <c r="A391" s="201"/>
      <c r="B391" s="201"/>
      <c r="C391" s="201"/>
      <c r="D391" s="201"/>
      <c r="G391" s="263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T391" s="201"/>
      <c r="BK391" s="201"/>
      <c r="BL391" s="201"/>
      <c r="BM391" s="201"/>
    </row>
    <row r="392" spans="1:65" ht="21" customHeight="1">
      <c r="A392" s="201"/>
      <c r="B392" s="201"/>
      <c r="C392" s="201"/>
      <c r="D392" s="201"/>
      <c r="G392" s="263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T392" s="201"/>
      <c r="BK392" s="201"/>
      <c r="BL392" s="201"/>
      <c r="BM392" s="201"/>
    </row>
    <row r="393" spans="1:65" ht="21" customHeight="1">
      <c r="A393" s="201"/>
      <c r="B393" s="201"/>
      <c r="C393" s="201"/>
      <c r="D393" s="201"/>
      <c r="G393" s="263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T393" s="201"/>
      <c r="BK393" s="201"/>
      <c r="BL393" s="201"/>
      <c r="BM393" s="201"/>
    </row>
    <row r="394" spans="1:65" ht="21" customHeight="1">
      <c r="A394" s="201"/>
      <c r="B394" s="201"/>
      <c r="C394" s="201"/>
      <c r="D394" s="201"/>
      <c r="G394" s="263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T394" s="201"/>
      <c r="BK394" s="201"/>
      <c r="BL394" s="201"/>
      <c r="BM394" s="201"/>
    </row>
    <row r="395" spans="1:65" ht="21" customHeight="1">
      <c r="A395" s="201"/>
      <c r="B395" s="201"/>
      <c r="C395" s="201"/>
      <c r="D395" s="201"/>
      <c r="G395" s="263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T395" s="201"/>
      <c r="BK395" s="201"/>
      <c r="BL395" s="201"/>
      <c r="BM395" s="201"/>
    </row>
    <row r="396" spans="1:65" ht="21" customHeight="1">
      <c r="A396" s="201"/>
      <c r="B396" s="201"/>
      <c r="C396" s="201"/>
      <c r="D396" s="201"/>
      <c r="G396" s="263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T396" s="201"/>
      <c r="BK396" s="201"/>
      <c r="BL396" s="201"/>
      <c r="BM396" s="201"/>
    </row>
    <row r="397" spans="1:65" ht="21" customHeight="1">
      <c r="A397" s="201"/>
      <c r="B397" s="201"/>
      <c r="C397" s="201"/>
      <c r="D397" s="201"/>
      <c r="G397" s="263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T397" s="201"/>
      <c r="BK397" s="201"/>
      <c r="BL397" s="201"/>
      <c r="BM397" s="201"/>
    </row>
    <row r="398" spans="1:65" ht="21" customHeight="1">
      <c r="A398" s="201"/>
      <c r="B398" s="201"/>
      <c r="C398" s="201"/>
      <c r="D398" s="201"/>
      <c r="G398" s="263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T398" s="201"/>
      <c r="BK398" s="201"/>
      <c r="BL398" s="201"/>
      <c r="BM398" s="201"/>
    </row>
    <row r="399" spans="1:65" ht="21" customHeight="1">
      <c r="A399" s="201"/>
      <c r="B399" s="201"/>
      <c r="C399" s="201"/>
      <c r="D399" s="201"/>
      <c r="G399" s="263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T399" s="201"/>
      <c r="BK399" s="201"/>
      <c r="BL399" s="201"/>
      <c r="BM399" s="201"/>
    </row>
    <row r="400" spans="1:65" ht="21" customHeight="1">
      <c r="A400" s="201"/>
      <c r="B400" s="201"/>
      <c r="C400" s="201"/>
      <c r="D400" s="201"/>
      <c r="G400" s="263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T400" s="201"/>
      <c r="BK400" s="201"/>
      <c r="BL400" s="201"/>
      <c r="BM400" s="201"/>
    </row>
    <row r="401" spans="1:65" ht="21" customHeight="1">
      <c r="A401" s="201"/>
      <c r="B401" s="201"/>
      <c r="C401" s="201"/>
      <c r="D401" s="201"/>
      <c r="G401" s="263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T401" s="201"/>
      <c r="BK401" s="201"/>
      <c r="BL401" s="201"/>
      <c r="BM401" s="201"/>
    </row>
    <row r="402" spans="1:65" ht="21" customHeight="1">
      <c r="A402" s="201"/>
      <c r="B402" s="201"/>
      <c r="C402" s="201"/>
      <c r="D402" s="201"/>
      <c r="G402" s="263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T402" s="201"/>
      <c r="BK402" s="201"/>
      <c r="BL402" s="201"/>
      <c r="BM402" s="201"/>
    </row>
    <row r="403" spans="1:65" ht="21" customHeight="1">
      <c r="A403" s="201"/>
      <c r="B403" s="201"/>
      <c r="C403" s="201"/>
      <c r="D403" s="201"/>
      <c r="G403" s="263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T403" s="201"/>
      <c r="BK403" s="201"/>
      <c r="BL403" s="201"/>
      <c r="BM403" s="201"/>
    </row>
    <row r="404" spans="1:65" ht="21" customHeight="1">
      <c r="A404" s="201"/>
      <c r="B404" s="201"/>
      <c r="C404" s="201"/>
      <c r="D404" s="201"/>
      <c r="G404" s="263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T404" s="201"/>
      <c r="BK404" s="201"/>
      <c r="BL404" s="201"/>
      <c r="BM404" s="201"/>
    </row>
    <row r="405" spans="1:65" ht="21" customHeight="1">
      <c r="A405" s="201"/>
      <c r="B405" s="201"/>
      <c r="C405" s="201"/>
      <c r="D405" s="201"/>
      <c r="G405" s="263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T405" s="201"/>
      <c r="BK405" s="201"/>
      <c r="BL405" s="201"/>
      <c r="BM405" s="201"/>
    </row>
    <row r="406" spans="1:65" ht="21" customHeight="1">
      <c r="A406" s="201"/>
      <c r="B406" s="201"/>
      <c r="C406" s="201"/>
      <c r="D406" s="201"/>
      <c r="G406" s="263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T406" s="201"/>
      <c r="BK406" s="201"/>
      <c r="BL406" s="201"/>
      <c r="BM406" s="201"/>
    </row>
    <row r="407" spans="1:65" ht="21" customHeight="1">
      <c r="A407" s="201"/>
      <c r="B407" s="201"/>
      <c r="C407" s="201"/>
      <c r="D407" s="201"/>
      <c r="G407" s="263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T407" s="201"/>
      <c r="BK407" s="201"/>
      <c r="BL407" s="201"/>
      <c r="BM407" s="201"/>
    </row>
    <row r="408" spans="1:65" ht="21" customHeight="1">
      <c r="A408" s="201"/>
      <c r="B408" s="201"/>
      <c r="C408" s="201"/>
      <c r="D408" s="201"/>
      <c r="G408" s="263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T408" s="201"/>
      <c r="BK408" s="201"/>
      <c r="BL408" s="201"/>
      <c r="BM408" s="201"/>
    </row>
    <row r="409" spans="1:65" ht="21" customHeight="1">
      <c r="A409" s="201"/>
      <c r="B409" s="201"/>
      <c r="C409" s="201"/>
      <c r="D409" s="201"/>
      <c r="G409" s="263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T409" s="201"/>
      <c r="BK409" s="201"/>
      <c r="BL409" s="201"/>
      <c r="BM409" s="201"/>
    </row>
    <row r="410" spans="1:65" ht="21" customHeight="1">
      <c r="A410" s="201"/>
      <c r="B410" s="201"/>
      <c r="C410" s="201"/>
      <c r="D410" s="201"/>
      <c r="G410" s="263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T410" s="201"/>
      <c r="BK410" s="201"/>
      <c r="BL410" s="201"/>
      <c r="BM410" s="201"/>
    </row>
    <row r="411" spans="1:65" ht="21" customHeight="1">
      <c r="A411" s="201"/>
      <c r="B411" s="201"/>
      <c r="C411" s="201"/>
      <c r="D411" s="201"/>
      <c r="G411" s="263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T411" s="201"/>
      <c r="BK411" s="201"/>
      <c r="BL411" s="201"/>
      <c r="BM411" s="201"/>
    </row>
    <row r="412" spans="1:65" ht="21" customHeight="1">
      <c r="A412" s="201"/>
      <c r="B412" s="201"/>
      <c r="C412" s="201"/>
      <c r="D412" s="201"/>
      <c r="G412" s="263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T412" s="201"/>
      <c r="BK412" s="201"/>
      <c r="BL412" s="201"/>
      <c r="BM412" s="201"/>
    </row>
    <row r="413" spans="1:65" ht="21" customHeight="1">
      <c r="A413" s="201"/>
      <c r="B413" s="201"/>
      <c r="C413" s="201"/>
      <c r="D413" s="201"/>
      <c r="G413" s="263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T413" s="201"/>
      <c r="BK413" s="201"/>
      <c r="BL413" s="201"/>
      <c r="BM413" s="201"/>
    </row>
    <row r="414" spans="1:65" ht="21" customHeight="1">
      <c r="A414" s="201"/>
      <c r="B414" s="201"/>
      <c r="C414" s="201"/>
      <c r="D414" s="201"/>
      <c r="G414" s="263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T414" s="201"/>
      <c r="BK414" s="201"/>
      <c r="BL414" s="201"/>
      <c r="BM414" s="201"/>
    </row>
    <row r="415" spans="1:65" ht="21" customHeight="1">
      <c r="A415" s="201"/>
      <c r="B415" s="201"/>
      <c r="C415" s="201"/>
      <c r="D415" s="201"/>
      <c r="G415" s="263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T415" s="201"/>
      <c r="BK415" s="201"/>
      <c r="BL415" s="201"/>
      <c r="BM415" s="201"/>
    </row>
    <row r="416" spans="1:65" ht="21" customHeight="1">
      <c r="A416" s="201"/>
      <c r="B416" s="201"/>
      <c r="C416" s="201"/>
      <c r="D416" s="201"/>
      <c r="G416" s="263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T416" s="201"/>
      <c r="BK416" s="201"/>
      <c r="BL416" s="201"/>
      <c r="BM416" s="201"/>
    </row>
    <row r="417" spans="1:65" ht="21" customHeight="1">
      <c r="A417" s="201"/>
      <c r="B417" s="201"/>
      <c r="C417" s="201"/>
      <c r="D417" s="201"/>
      <c r="G417" s="263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T417" s="201"/>
      <c r="BK417" s="201"/>
      <c r="BL417" s="201"/>
      <c r="BM417" s="201"/>
    </row>
    <row r="418" spans="1:65" ht="21" customHeight="1">
      <c r="A418" s="201"/>
      <c r="B418" s="201"/>
      <c r="C418" s="201"/>
      <c r="D418" s="201"/>
      <c r="G418" s="263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T418" s="201"/>
      <c r="BK418" s="201"/>
      <c r="BL418" s="201"/>
      <c r="BM418" s="201"/>
    </row>
    <row r="419" spans="1:65" ht="21" customHeight="1">
      <c r="A419" s="201"/>
      <c r="B419" s="201"/>
      <c r="C419" s="201"/>
      <c r="D419" s="201"/>
      <c r="G419" s="263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  <c r="AG419" s="201"/>
      <c r="AH419" s="201"/>
      <c r="AI419" s="201"/>
      <c r="AJ419" s="201"/>
      <c r="AK419" s="201"/>
      <c r="AL419" s="201"/>
      <c r="AM419" s="201"/>
      <c r="AN419" s="201"/>
      <c r="AO419" s="201"/>
      <c r="AT419" s="201"/>
      <c r="BK419" s="201"/>
      <c r="BL419" s="201"/>
      <c r="BM419" s="201"/>
    </row>
    <row r="420" spans="1:65" ht="21" customHeight="1">
      <c r="A420" s="201"/>
      <c r="B420" s="201"/>
      <c r="C420" s="201"/>
      <c r="D420" s="201"/>
      <c r="G420" s="263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T420" s="201"/>
      <c r="BK420" s="201"/>
      <c r="BL420" s="201"/>
      <c r="BM420" s="201"/>
    </row>
    <row r="421" spans="1:65" ht="21" customHeight="1">
      <c r="A421" s="201"/>
      <c r="B421" s="201"/>
      <c r="C421" s="201"/>
      <c r="D421" s="201"/>
      <c r="G421" s="263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T421" s="201"/>
      <c r="BK421" s="201"/>
      <c r="BL421" s="201"/>
      <c r="BM421" s="201"/>
    </row>
    <row r="422" spans="1:65" ht="21" customHeight="1">
      <c r="A422" s="201"/>
      <c r="B422" s="201"/>
      <c r="C422" s="201"/>
      <c r="D422" s="201"/>
      <c r="G422" s="263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T422" s="201"/>
      <c r="BK422" s="201"/>
      <c r="BL422" s="201"/>
      <c r="BM422" s="201"/>
    </row>
    <row r="423" spans="1:65" ht="21" customHeight="1">
      <c r="A423" s="201"/>
      <c r="B423" s="201"/>
      <c r="C423" s="201"/>
      <c r="D423" s="201"/>
      <c r="G423" s="263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T423" s="201"/>
      <c r="BK423" s="201"/>
      <c r="BL423" s="201"/>
      <c r="BM423" s="201"/>
    </row>
    <row r="424" spans="1:65" ht="21" customHeight="1">
      <c r="A424" s="201"/>
      <c r="B424" s="201"/>
      <c r="C424" s="201"/>
      <c r="D424" s="201"/>
      <c r="G424" s="263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T424" s="201"/>
      <c r="BK424" s="201"/>
      <c r="BL424" s="201"/>
      <c r="BM424" s="201"/>
    </row>
    <row r="425" spans="1:65" ht="21" customHeight="1">
      <c r="A425" s="201"/>
      <c r="B425" s="201"/>
      <c r="C425" s="201"/>
      <c r="D425" s="201"/>
      <c r="G425" s="263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T425" s="201"/>
      <c r="BK425" s="201"/>
      <c r="BL425" s="201"/>
      <c r="BM425" s="201"/>
    </row>
    <row r="426" spans="1:65" ht="21" customHeight="1">
      <c r="A426" s="201"/>
      <c r="B426" s="201"/>
      <c r="C426" s="201"/>
      <c r="D426" s="201"/>
      <c r="G426" s="263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T426" s="201"/>
      <c r="BK426" s="201"/>
      <c r="BL426" s="201"/>
      <c r="BM426" s="201"/>
    </row>
    <row r="427" spans="1:65" ht="21" customHeight="1">
      <c r="A427" s="201"/>
      <c r="B427" s="201"/>
      <c r="C427" s="201"/>
      <c r="D427" s="201"/>
      <c r="G427" s="263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T427" s="201"/>
      <c r="BK427" s="201"/>
      <c r="BL427" s="201"/>
      <c r="BM427" s="201"/>
    </row>
    <row r="428" spans="1:65" ht="21" customHeight="1">
      <c r="A428" s="201"/>
      <c r="B428" s="201"/>
      <c r="C428" s="201"/>
      <c r="D428" s="201"/>
      <c r="G428" s="263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T428" s="201"/>
      <c r="BK428" s="201"/>
      <c r="BL428" s="201"/>
      <c r="BM428" s="201"/>
    </row>
    <row r="429" spans="1:65" ht="21" customHeight="1">
      <c r="A429" s="201"/>
      <c r="B429" s="201"/>
      <c r="C429" s="201"/>
      <c r="D429" s="201"/>
      <c r="G429" s="263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T429" s="201"/>
      <c r="BK429" s="201"/>
      <c r="BL429" s="201"/>
      <c r="BM429" s="201"/>
    </row>
    <row r="430" spans="1:65" ht="21" customHeight="1">
      <c r="A430" s="201"/>
      <c r="B430" s="201"/>
      <c r="C430" s="201"/>
      <c r="D430" s="201"/>
      <c r="G430" s="263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T430" s="201"/>
      <c r="BK430" s="201"/>
      <c r="BL430" s="201"/>
      <c r="BM430" s="201"/>
    </row>
    <row r="431" spans="1:65" ht="21" customHeight="1">
      <c r="A431" s="201"/>
      <c r="B431" s="201"/>
      <c r="C431" s="201"/>
      <c r="D431" s="201"/>
      <c r="G431" s="263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201"/>
      <c r="AT431" s="201"/>
      <c r="BK431" s="201"/>
      <c r="BL431" s="201"/>
      <c r="BM431" s="201"/>
    </row>
    <row r="432" spans="1:65" ht="21" customHeight="1">
      <c r="A432" s="201"/>
      <c r="B432" s="201"/>
      <c r="C432" s="201"/>
      <c r="D432" s="201"/>
      <c r="G432" s="263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T432" s="201"/>
      <c r="BK432" s="201"/>
      <c r="BL432" s="201"/>
      <c r="BM432" s="201"/>
    </row>
    <row r="433" spans="1:65" ht="21" customHeight="1">
      <c r="A433" s="201"/>
      <c r="B433" s="201"/>
      <c r="C433" s="201"/>
      <c r="D433" s="201"/>
      <c r="G433" s="263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201"/>
      <c r="AT433" s="201"/>
      <c r="BK433" s="201"/>
      <c r="BL433" s="201"/>
      <c r="BM433" s="201"/>
    </row>
    <row r="434" spans="1:65" ht="21" customHeight="1">
      <c r="A434" s="201"/>
      <c r="B434" s="201"/>
      <c r="C434" s="201"/>
      <c r="D434" s="201"/>
      <c r="G434" s="263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  <c r="AT434" s="201"/>
      <c r="BK434" s="201"/>
      <c r="BL434" s="201"/>
      <c r="BM434" s="201"/>
    </row>
    <row r="435" spans="1:65" ht="21" customHeight="1">
      <c r="A435" s="201"/>
      <c r="B435" s="201"/>
      <c r="C435" s="201"/>
      <c r="D435" s="201"/>
      <c r="G435" s="263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T435" s="201"/>
      <c r="BK435" s="201"/>
      <c r="BL435" s="201"/>
      <c r="BM435" s="201"/>
    </row>
    <row r="436" spans="1:65" ht="21" customHeight="1">
      <c r="A436" s="201"/>
      <c r="B436" s="201"/>
      <c r="C436" s="201"/>
      <c r="D436" s="201"/>
      <c r="G436" s="263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  <c r="AT436" s="201"/>
      <c r="BK436" s="201"/>
      <c r="BL436" s="201"/>
      <c r="BM436" s="201"/>
    </row>
    <row r="437" spans="1:65" ht="21" customHeight="1">
      <c r="A437" s="201"/>
      <c r="B437" s="201"/>
      <c r="C437" s="201"/>
      <c r="D437" s="201"/>
      <c r="G437" s="263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T437" s="201"/>
      <c r="BK437" s="201"/>
      <c r="BL437" s="201"/>
      <c r="BM437" s="201"/>
    </row>
    <row r="438" spans="1:65" ht="21" customHeight="1">
      <c r="A438" s="201"/>
      <c r="B438" s="201"/>
      <c r="C438" s="201"/>
      <c r="D438" s="201"/>
      <c r="G438" s="263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T438" s="201"/>
      <c r="BK438" s="201"/>
      <c r="BL438" s="201"/>
      <c r="BM438" s="201"/>
    </row>
    <row r="439" spans="1:65" ht="21" customHeight="1">
      <c r="A439" s="201"/>
      <c r="B439" s="201"/>
      <c r="C439" s="201"/>
      <c r="D439" s="201"/>
      <c r="G439" s="263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T439" s="201"/>
      <c r="BK439" s="201"/>
      <c r="BL439" s="201"/>
      <c r="BM439" s="201"/>
    </row>
    <row r="440" spans="1:65" ht="21" customHeight="1">
      <c r="A440" s="201"/>
      <c r="B440" s="201"/>
      <c r="C440" s="201"/>
      <c r="D440" s="201"/>
      <c r="G440" s="263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T440" s="201"/>
      <c r="BK440" s="201"/>
      <c r="BL440" s="201"/>
      <c r="BM440" s="201"/>
    </row>
    <row r="441" spans="1:65" ht="21" customHeight="1">
      <c r="A441" s="201"/>
      <c r="B441" s="201"/>
      <c r="C441" s="201"/>
      <c r="D441" s="201"/>
      <c r="G441" s="263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T441" s="201"/>
      <c r="BK441" s="201"/>
      <c r="BL441" s="201"/>
      <c r="BM441" s="201"/>
    </row>
    <row r="442" spans="1:65" ht="21" customHeight="1">
      <c r="A442" s="201"/>
      <c r="B442" s="201"/>
      <c r="C442" s="201"/>
      <c r="D442" s="201"/>
      <c r="G442" s="263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T442" s="201"/>
      <c r="BK442" s="201"/>
      <c r="BL442" s="201"/>
      <c r="BM442" s="201"/>
    </row>
    <row r="443" spans="1:65" ht="21" customHeight="1">
      <c r="A443" s="201"/>
      <c r="B443" s="201"/>
      <c r="C443" s="201"/>
      <c r="D443" s="201"/>
      <c r="G443" s="263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T443" s="201"/>
      <c r="BK443" s="201"/>
      <c r="BL443" s="201"/>
      <c r="BM443" s="201"/>
    </row>
    <row r="444" spans="1:65" ht="21" customHeight="1">
      <c r="A444" s="201"/>
      <c r="B444" s="201"/>
      <c r="C444" s="201"/>
      <c r="D444" s="201"/>
      <c r="G444" s="263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T444" s="201"/>
      <c r="BK444" s="201"/>
      <c r="BL444" s="201"/>
      <c r="BM444" s="201"/>
    </row>
    <row r="445" spans="1:65" ht="21" customHeight="1">
      <c r="A445" s="201"/>
      <c r="B445" s="201"/>
      <c r="C445" s="201"/>
      <c r="D445" s="201"/>
      <c r="G445" s="263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T445" s="201"/>
      <c r="BK445" s="201"/>
      <c r="BL445" s="201"/>
      <c r="BM445" s="201"/>
    </row>
    <row r="446" spans="1:65" ht="21" customHeight="1">
      <c r="A446" s="201"/>
      <c r="B446" s="201"/>
      <c r="C446" s="201"/>
      <c r="D446" s="201"/>
      <c r="G446" s="263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T446" s="201"/>
      <c r="BK446" s="201"/>
      <c r="BL446" s="201"/>
      <c r="BM446" s="201"/>
    </row>
    <row r="447" spans="1:65" ht="21" customHeight="1">
      <c r="A447" s="201"/>
      <c r="B447" s="201"/>
      <c r="C447" s="201"/>
      <c r="D447" s="201"/>
      <c r="G447" s="263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T447" s="201"/>
      <c r="BK447" s="201"/>
      <c r="BL447" s="201"/>
      <c r="BM447" s="201"/>
    </row>
    <row r="448" spans="1:65" ht="21" customHeight="1">
      <c r="A448" s="201"/>
      <c r="B448" s="201"/>
      <c r="C448" s="201"/>
      <c r="D448" s="201"/>
      <c r="G448" s="263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  <c r="AT448" s="201"/>
      <c r="BK448" s="201"/>
      <c r="BL448" s="201"/>
      <c r="BM448" s="201"/>
    </row>
    <row r="449" spans="1:65" ht="21" customHeight="1">
      <c r="A449" s="201"/>
      <c r="B449" s="201"/>
      <c r="C449" s="201"/>
      <c r="D449" s="201"/>
      <c r="G449" s="263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201"/>
      <c r="AT449" s="201"/>
      <c r="BK449" s="201"/>
      <c r="BL449" s="201"/>
      <c r="BM449" s="201"/>
    </row>
    <row r="450" spans="1:65" ht="21" customHeight="1">
      <c r="A450" s="201"/>
      <c r="B450" s="201"/>
      <c r="C450" s="201"/>
      <c r="D450" s="201"/>
      <c r="G450" s="263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  <c r="AT450" s="201"/>
      <c r="BK450" s="201"/>
      <c r="BL450" s="201"/>
      <c r="BM450" s="201"/>
    </row>
    <row r="451" spans="1:65" ht="21" customHeight="1">
      <c r="A451" s="201"/>
      <c r="B451" s="201"/>
      <c r="C451" s="201"/>
      <c r="D451" s="201"/>
      <c r="G451" s="263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  <c r="AT451" s="201"/>
      <c r="BK451" s="201"/>
      <c r="BL451" s="201"/>
      <c r="BM451" s="201"/>
    </row>
    <row r="452" spans="1:65" ht="21" customHeight="1">
      <c r="A452" s="201"/>
      <c r="B452" s="201"/>
      <c r="C452" s="201"/>
      <c r="D452" s="201"/>
      <c r="G452" s="263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T452" s="201"/>
      <c r="BK452" s="201"/>
      <c r="BL452" s="201"/>
      <c r="BM452" s="201"/>
    </row>
    <row r="453" spans="1:65" ht="21" customHeight="1">
      <c r="A453" s="201"/>
      <c r="B453" s="201"/>
      <c r="C453" s="201"/>
      <c r="D453" s="201"/>
      <c r="G453" s="263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T453" s="201"/>
      <c r="BK453" s="201"/>
      <c r="BL453" s="201"/>
      <c r="BM453" s="201"/>
    </row>
    <row r="454" spans="1:65" ht="21" customHeight="1">
      <c r="A454" s="201"/>
      <c r="B454" s="201"/>
      <c r="C454" s="201"/>
      <c r="D454" s="201"/>
      <c r="G454" s="263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T454" s="201"/>
      <c r="BK454" s="201"/>
      <c r="BL454" s="201"/>
      <c r="BM454" s="201"/>
    </row>
    <row r="455" spans="1:65" ht="21" customHeight="1">
      <c r="A455" s="201"/>
      <c r="B455" s="201"/>
      <c r="C455" s="201"/>
      <c r="D455" s="201"/>
      <c r="G455" s="263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T455" s="201"/>
      <c r="BK455" s="201"/>
      <c r="BL455" s="201"/>
      <c r="BM455" s="201"/>
    </row>
    <row r="456" spans="1:65" ht="21" customHeight="1">
      <c r="A456" s="201"/>
      <c r="B456" s="201"/>
      <c r="C456" s="201"/>
      <c r="D456" s="201"/>
      <c r="G456" s="263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T456" s="201"/>
      <c r="BK456" s="201"/>
      <c r="BL456" s="201"/>
      <c r="BM456" s="201"/>
    </row>
    <row r="457" spans="1:65" ht="21" customHeight="1">
      <c r="A457" s="201"/>
      <c r="B457" s="201"/>
      <c r="C457" s="201"/>
      <c r="D457" s="201"/>
      <c r="G457" s="263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T457" s="201"/>
      <c r="BK457" s="201"/>
      <c r="BL457" s="201"/>
      <c r="BM457" s="201"/>
    </row>
    <row r="458" spans="1:65" ht="21" customHeight="1">
      <c r="A458" s="201"/>
      <c r="B458" s="201"/>
      <c r="C458" s="201"/>
      <c r="D458" s="201"/>
      <c r="G458" s="263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T458" s="201"/>
      <c r="BK458" s="201"/>
      <c r="BL458" s="201"/>
      <c r="BM458" s="201"/>
    </row>
    <row r="459" spans="1:65" ht="21" customHeight="1">
      <c r="A459" s="201"/>
      <c r="B459" s="201"/>
      <c r="C459" s="201"/>
      <c r="D459" s="201"/>
      <c r="G459" s="263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T459" s="201"/>
      <c r="BK459" s="201"/>
      <c r="BL459" s="201"/>
      <c r="BM459" s="201"/>
    </row>
    <row r="460" spans="1:65" ht="21" customHeight="1">
      <c r="A460" s="201"/>
      <c r="B460" s="201"/>
      <c r="C460" s="201"/>
      <c r="D460" s="201"/>
      <c r="G460" s="263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T460" s="201"/>
      <c r="BK460" s="201"/>
      <c r="BL460" s="201"/>
      <c r="BM460" s="201"/>
    </row>
    <row r="461" spans="1:65" ht="21" customHeight="1">
      <c r="A461" s="201"/>
      <c r="B461" s="201"/>
      <c r="C461" s="201"/>
      <c r="D461" s="201"/>
      <c r="G461" s="263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T461" s="201"/>
      <c r="BK461" s="201"/>
      <c r="BL461" s="201"/>
      <c r="BM461" s="201"/>
    </row>
    <row r="462" spans="1:65" ht="21" customHeight="1">
      <c r="A462" s="201"/>
      <c r="B462" s="201"/>
      <c r="C462" s="201"/>
      <c r="D462" s="201"/>
      <c r="G462" s="263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T462" s="201"/>
      <c r="BK462" s="201"/>
      <c r="BL462" s="201"/>
      <c r="BM462" s="201"/>
    </row>
    <row r="463" spans="1:65" ht="21" customHeight="1">
      <c r="A463" s="201"/>
      <c r="B463" s="201"/>
      <c r="C463" s="201"/>
      <c r="D463" s="201"/>
      <c r="G463" s="263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T463" s="201"/>
      <c r="BK463" s="201"/>
      <c r="BL463" s="201"/>
      <c r="BM463" s="201"/>
    </row>
    <row r="464" spans="1:65" ht="21" customHeight="1">
      <c r="A464" s="201"/>
      <c r="B464" s="201"/>
      <c r="C464" s="201"/>
      <c r="D464" s="201"/>
      <c r="G464" s="263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T464" s="201"/>
      <c r="BK464" s="201"/>
      <c r="BL464" s="201"/>
      <c r="BM464" s="201"/>
    </row>
    <row r="465" spans="1:65" ht="21" customHeight="1">
      <c r="A465" s="201"/>
      <c r="B465" s="201"/>
      <c r="C465" s="201"/>
      <c r="D465" s="201"/>
      <c r="G465" s="263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T465" s="201"/>
      <c r="BK465" s="201"/>
      <c r="BL465" s="201"/>
      <c r="BM465" s="201"/>
    </row>
    <row r="466" spans="1:65" ht="21" customHeight="1">
      <c r="A466" s="201"/>
      <c r="B466" s="201"/>
      <c r="C466" s="201"/>
      <c r="D466" s="201"/>
      <c r="G466" s="263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T466" s="201"/>
      <c r="BK466" s="201"/>
      <c r="BL466" s="201"/>
      <c r="BM466" s="201"/>
    </row>
    <row r="467" spans="1:65" ht="21" customHeight="1">
      <c r="A467" s="201"/>
      <c r="B467" s="201"/>
      <c r="C467" s="201"/>
      <c r="D467" s="201"/>
      <c r="G467" s="263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T467" s="201"/>
      <c r="BK467" s="201"/>
      <c r="BL467" s="201"/>
      <c r="BM467" s="201"/>
    </row>
    <row r="468" spans="1:65" ht="21" customHeight="1">
      <c r="A468" s="201"/>
      <c r="B468" s="201"/>
      <c r="C468" s="201"/>
      <c r="D468" s="201"/>
      <c r="G468" s="263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  <c r="AT468" s="201"/>
      <c r="BK468" s="201"/>
      <c r="BL468" s="201"/>
      <c r="BM468" s="201"/>
    </row>
    <row r="469" spans="1:65" ht="21" customHeight="1">
      <c r="A469" s="201"/>
      <c r="B469" s="201"/>
      <c r="C469" s="201"/>
      <c r="D469" s="201"/>
      <c r="G469" s="263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  <c r="AT469" s="201"/>
      <c r="BK469" s="201"/>
      <c r="BL469" s="201"/>
      <c r="BM469" s="201"/>
    </row>
    <row r="470" spans="1:65" ht="21" customHeight="1">
      <c r="A470" s="201"/>
      <c r="B470" s="201"/>
      <c r="C470" s="201"/>
      <c r="D470" s="201"/>
      <c r="G470" s="263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T470" s="201"/>
      <c r="BK470" s="201"/>
      <c r="BL470" s="201"/>
      <c r="BM470" s="201"/>
    </row>
    <row r="471" spans="1:65" ht="21" customHeight="1">
      <c r="A471" s="201"/>
      <c r="B471" s="201"/>
      <c r="C471" s="201"/>
      <c r="D471" s="201"/>
      <c r="G471" s="263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  <c r="AT471" s="201"/>
      <c r="BK471" s="201"/>
      <c r="BL471" s="201"/>
      <c r="BM471" s="201"/>
    </row>
    <row r="472" spans="1:65" ht="21" customHeight="1">
      <c r="A472" s="201"/>
      <c r="B472" s="201"/>
      <c r="C472" s="201"/>
      <c r="D472" s="201"/>
      <c r="G472" s="263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  <c r="AT472" s="201"/>
      <c r="BK472" s="201"/>
      <c r="BL472" s="201"/>
      <c r="BM472" s="201"/>
    </row>
    <row r="473" spans="1:65" ht="21" customHeight="1">
      <c r="A473" s="201"/>
      <c r="B473" s="201"/>
      <c r="C473" s="201"/>
      <c r="D473" s="201"/>
      <c r="G473" s="263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201"/>
      <c r="AT473" s="201"/>
      <c r="BK473" s="201"/>
      <c r="BL473" s="201"/>
      <c r="BM473" s="201"/>
    </row>
    <row r="474" spans="1:65" ht="21" customHeight="1">
      <c r="A474" s="201"/>
      <c r="B474" s="201"/>
      <c r="C474" s="201"/>
      <c r="D474" s="201"/>
      <c r="G474" s="263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T474" s="201"/>
      <c r="BK474" s="201"/>
      <c r="BL474" s="201"/>
      <c r="BM474" s="201"/>
    </row>
    <row r="475" spans="1:65" ht="21" customHeight="1">
      <c r="A475" s="201"/>
      <c r="B475" s="201"/>
      <c r="C475" s="201"/>
      <c r="D475" s="201"/>
      <c r="G475" s="263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T475" s="201"/>
      <c r="BK475" s="201"/>
      <c r="BL475" s="201"/>
      <c r="BM475" s="201"/>
    </row>
    <row r="476" spans="1:65" ht="21" customHeight="1">
      <c r="A476" s="201"/>
      <c r="B476" s="201"/>
      <c r="C476" s="201"/>
      <c r="D476" s="201"/>
      <c r="G476" s="263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T476" s="201"/>
      <c r="BK476" s="201"/>
      <c r="BL476" s="201"/>
      <c r="BM476" s="201"/>
    </row>
    <row r="477" spans="1:65" ht="21" customHeight="1">
      <c r="A477" s="201"/>
      <c r="B477" s="201"/>
      <c r="C477" s="201"/>
      <c r="D477" s="201"/>
      <c r="G477" s="263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T477" s="201"/>
      <c r="BK477" s="201"/>
      <c r="BL477" s="201"/>
      <c r="BM477" s="201"/>
    </row>
    <row r="478" spans="1:65" ht="21" customHeight="1">
      <c r="A478" s="201"/>
      <c r="B478" s="201"/>
      <c r="C478" s="201"/>
      <c r="D478" s="201"/>
      <c r="G478" s="263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T478" s="201"/>
      <c r="BK478" s="201"/>
      <c r="BL478" s="201"/>
      <c r="BM478" s="201"/>
    </row>
    <row r="479" spans="1:65" ht="21" customHeight="1">
      <c r="A479" s="201"/>
      <c r="B479" s="201"/>
      <c r="C479" s="201"/>
      <c r="D479" s="201"/>
      <c r="G479" s="263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T479" s="201"/>
      <c r="BK479" s="201"/>
      <c r="BL479" s="201"/>
      <c r="BM479" s="201"/>
    </row>
    <row r="480" spans="1:65" ht="21" customHeight="1">
      <c r="A480" s="201"/>
      <c r="B480" s="201"/>
      <c r="C480" s="201"/>
      <c r="D480" s="201"/>
      <c r="G480" s="263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T480" s="201"/>
      <c r="BK480" s="201"/>
      <c r="BL480" s="201"/>
      <c r="BM480" s="201"/>
    </row>
    <row r="481" spans="1:65" ht="21" customHeight="1">
      <c r="A481" s="201"/>
      <c r="B481" s="201"/>
      <c r="C481" s="201"/>
      <c r="D481" s="201"/>
      <c r="G481" s="263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T481" s="201"/>
      <c r="BK481" s="201"/>
      <c r="BL481" s="201"/>
      <c r="BM481" s="201"/>
    </row>
    <row r="482" spans="1:65" ht="21" customHeight="1">
      <c r="A482" s="201"/>
      <c r="B482" s="201"/>
      <c r="C482" s="201"/>
      <c r="D482" s="201"/>
      <c r="G482" s="263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T482" s="201"/>
      <c r="BK482" s="201"/>
      <c r="BL482" s="201"/>
      <c r="BM482" s="201"/>
    </row>
    <row r="483" spans="1:65" ht="21" customHeight="1">
      <c r="A483" s="201"/>
      <c r="B483" s="201"/>
      <c r="C483" s="201"/>
      <c r="D483" s="201"/>
      <c r="G483" s="263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T483" s="201"/>
      <c r="BK483" s="201"/>
      <c r="BL483" s="201"/>
      <c r="BM483" s="201"/>
    </row>
    <row r="484" spans="1:65" ht="21" customHeight="1">
      <c r="A484" s="201"/>
      <c r="B484" s="201"/>
      <c r="C484" s="201"/>
      <c r="D484" s="201"/>
      <c r="G484" s="263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T484" s="201"/>
      <c r="BK484" s="201"/>
      <c r="BL484" s="201"/>
      <c r="BM484" s="201"/>
    </row>
    <row r="485" spans="1:65" ht="21" customHeight="1">
      <c r="A485" s="201"/>
      <c r="B485" s="201"/>
      <c r="C485" s="201"/>
      <c r="D485" s="201"/>
      <c r="G485" s="263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T485" s="201"/>
      <c r="BK485" s="201"/>
      <c r="BL485" s="201"/>
      <c r="BM485" s="201"/>
    </row>
    <row r="486" spans="1:65" ht="21" customHeight="1">
      <c r="A486" s="201"/>
      <c r="B486" s="201"/>
      <c r="C486" s="201"/>
      <c r="D486" s="201"/>
      <c r="G486" s="263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T486" s="201"/>
      <c r="BK486" s="201"/>
      <c r="BL486" s="201"/>
      <c r="BM486" s="201"/>
    </row>
    <row r="487" spans="1:65" ht="21" customHeight="1">
      <c r="A487" s="201"/>
      <c r="B487" s="201"/>
      <c r="C487" s="201"/>
      <c r="D487" s="201"/>
      <c r="G487" s="263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T487" s="201"/>
      <c r="BK487" s="201"/>
      <c r="BL487" s="201"/>
      <c r="BM487" s="201"/>
    </row>
    <row r="488" spans="1:65" ht="21" customHeight="1">
      <c r="A488" s="201"/>
      <c r="B488" s="201"/>
      <c r="C488" s="201"/>
      <c r="D488" s="201"/>
      <c r="G488" s="263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T488" s="201"/>
      <c r="BK488" s="201"/>
      <c r="BL488" s="201"/>
      <c r="BM488" s="201"/>
    </row>
    <row r="489" spans="1:65" ht="21" customHeight="1">
      <c r="A489" s="201"/>
      <c r="B489" s="201"/>
      <c r="C489" s="201"/>
      <c r="D489" s="201"/>
      <c r="G489" s="263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T489" s="201"/>
      <c r="BK489" s="201"/>
      <c r="BL489" s="201"/>
      <c r="BM489" s="201"/>
    </row>
    <row r="490" spans="1:65" ht="21" customHeight="1">
      <c r="A490" s="201"/>
      <c r="B490" s="201"/>
      <c r="C490" s="201"/>
      <c r="D490" s="201"/>
      <c r="G490" s="263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T490" s="201"/>
      <c r="BK490" s="201"/>
      <c r="BL490" s="201"/>
      <c r="BM490" s="201"/>
    </row>
    <row r="491" spans="1:65" ht="21" customHeight="1">
      <c r="A491" s="201"/>
      <c r="B491" s="201"/>
      <c r="C491" s="201"/>
      <c r="D491" s="201"/>
      <c r="G491" s="263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201"/>
      <c r="AT491" s="201"/>
      <c r="BK491" s="201"/>
      <c r="BL491" s="201"/>
      <c r="BM491" s="201"/>
    </row>
    <row r="492" spans="1:65" ht="21" customHeight="1">
      <c r="A492" s="201"/>
      <c r="B492" s="201"/>
      <c r="C492" s="201"/>
      <c r="D492" s="201"/>
      <c r="G492" s="263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T492" s="201"/>
      <c r="BK492" s="201"/>
      <c r="BL492" s="201"/>
      <c r="BM492" s="201"/>
    </row>
    <row r="493" spans="1:65" ht="21" customHeight="1">
      <c r="A493" s="201"/>
      <c r="B493" s="201"/>
      <c r="C493" s="201"/>
      <c r="D493" s="201"/>
      <c r="G493" s="263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T493" s="201"/>
      <c r="BK493" s="201"/>
      <c r="BL493" s="201"/>
      <c r="BM493" s="201"/>
    </row>
    <row r="494" spans="1:65" ht="21" customHeight="1">
      <c r="A494" s="201"/>
      <c r="B494" s="201"/>
      <c r="C494" s="201"/>
      <c r="D494" s="201"/>
      <c r="G494" s="263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T494" s="201"/>
      <c r="BK494" s="201"/>
      <c r="BL494" s="201"/>
      <c r="BM494" s="201"/>
    </row>
    <row r="495" spans="1:65" ht="21" customHeight="1">
      <c r="A495" s="201"/>
      <c r="B495" s="201"/>
      <c r="C495" s="201"/>
      <c r="D495" s="201"/>
      <c r="G495" s="263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T495" s="201"/>
      <c r="BK495" s="201"/>
      <c r="BL495" s="201"/>
      <c r="BM495" s="201"/>
    </row>
    <row r="496" spans="1:65" ht="21" customHeight="1">
      <c r="A496" s="201"/>
      <c r="B496" s="201"/>
      <c r="C496" s="201"/>
      <c r="D496" s="201"/>
      <c r="G496" s="263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T496" s="201"/>
      <c r="BK496" s="201"/>
      <c r="BL496" s="201"/>
      <c r="BM496" s="201"/>
    </row>
    <row r="497" spans="1:65" ht="21" customHeight="1">
      <c r="A497" s="201"/>
      <c r="B497" s="201"/>
      <c r="C497" s="201"/>
      <c r="D497" s="201"/>
      <c r="G497" s="263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T497" s="201"/>
      <c r="BK497" s="201"/>
      <c r="BL497" s="201"/>
      <c r="BM497" s="201"/>
    </row>
    <row r="498" spans="1:65" ht="21" customHeight="1">
      <c r="A498" s="201"/>
      <c r="B498" s="201"/>
      <c r="C498" s="201"/>
      <c r="D498" s="201"/>
      <c r="G498" s="263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T498" s="201"/>
      <c r="BK498" s="201"/>
      <c r="BL498" s="201"/>
      <c r="BM498" s="201"/>
    </row>
    <row r="499" spans="1:65" ht="21" customHeight="1">
      <c r="A499" s="201"/>
      <c r="B499" s="201"/>
      <c r="C499" s="201"/>
      <c r="D499" s="201"/>
      <c r="G499" s="263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T499" s="201"/>
      <c r="BK499" s="201"/>
      <c r="BL499" s="201"/>
      <c r="BM499" s="201"/>
    </row>
    <row r="500" spans="1:65" ht="21" customHeight="1">
      <c r="A500" s="201"/>
      <c r="B500" s="201"/>
      <c r="C500" s="201"/>
      <c r="D500" s="201"/>
      <c r="G500" s="263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T500" s="201"/>
      <c r="BK500" s="201"/>
      <c r="BL500" s="201"/>
      <c r="BM500" s="201"/>
    </row>
    <row r="501" spans="1:65" ht="21" customHeight="1">
      <c r="A501" s="201"/>
      <c r="B501" s="201"/>
      <c r="C501" s="201"/>
      <c r="D501" s="201"/>
      <c r="G501" s="263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T501" s="201"/>
      <c r="BK501" s="201"/>
      <c r="BL501" s="201"/>
      <c r="BM501" s="201"/>
    </row>
    <row r="502" spans="1:65" ht="21" customHeight="1">
      <c r="A502" s="201"/>
      <c r="B502" s="201"/>
      <c r="C502" s="201"/>
      <c r="D502" s="201"/>
      <c r="G502" s="263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T502" s="201"/>
      <c r="BK502" s="201"/>
      <c r="BL502" s="201"/>
      <c r="BM502" s="201"/>
    </row>
    <row r="503" spans="1:65" ht="21" customHeight="1">
      <c r="A503" s="201"/>
      <c r="B503" s="201"/>
      <c r="C503" s="201"/>
      <c r="D503" s="201"/>
      <c r="G503" s="263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T503" s="201"/>
      <c r="BK503" s="201"/>
      <c r="BL503" s="201"/>
      <c r="BM503" s="201"/>
    </row>
    <row r="504" spans="1:65" ht="21" customHeight="1">
      <c r="A504" s="201"/>
      <c r="B504" s="201"/>
      <c r="C504" s="201"/>
      <c r="D504" s="201"/>
      <c r="G504" s="263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T504" s="201"/>
      <c r="BK504" s="201"/>
      <c r="BL504" s="201"/>
      <c r="BM504" s="201"/>
    </row>
    <row r="505" spans="1:65" ht="21" customHeight="1">
      <c r="A505" s="201"/>
      <c r="B505" s="201"/>
      <c r="C505" s="201"/>
      <c r="D505" s="201"/>
      <c r="G505" s="263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T505" s="201"/>
      <c r="BK505" s="201"/>
      <c r="BL505" s="201"/>
      <c r="BM505" s="201"/>
    </row>
    <row r="506" spans="1:65" ht="21" customHeight="1">
      <c r="A506" s="201"/>
      <c r="B506" s="201"/>
      <c r="C506" s="201"/>
      <c r="D506" s="201"/>
      <c r="G506" s="263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T506" s="201"/>
      <c r="BK506" s="201"/>
      <c r="BL506" s="201"/>
      <c r="BM506" s="201"/>
    </row>
    <row r="507" spans="1:65" ht="21" customHeight="1">
      <c r="A507" s="201"/>
      <c r="B507" s="201"/>
      <c r="C507" s="201"/>
      <c r="D507" s="201"/>
      <c r="G507" s="263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T507" s="201"/>
      <c r="BK507" s="201"/>
      <c r="BL507" s="201"/>
      <c r="BM507" s="201"/>
    </row>
    <row r="508" spans="1:65" ht="21" customHeight="1">
      <c r="A508" s="201"/>
      <c r="B508" s="201"/>
      <c r="C508" s="201"/>
      <c r="D508" s="201"/>
      <c r="G508" s="263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T508" s="201"/>
      <c r="BK508" s="201"/>
      <c r="BL508" s="201"/>
      <c r="BM508" s="201"/>
    </row>
    <row r="509" spans="1:65" ht="21" customHeight="1">
      <c r="A509" s="201"/>
      <c r="B509" s="201"/>
      <c r="C509" s="201"/>
      <c r="D509" s="201"/>
      <c r="G509" s="263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T509" s="201"/>
      <c r="BK509" s="201"/>
      <c r="BL509" s="201"/>
      <c r="BM509" s="201"/>
    </row>
    <row r="510" spans="1:65" ht="21" customHeight="1">
      <c r="A510" s="201"/>
      <c r="B510" s="201"/>
      <c r="C510" s="201"/>
      <c r="D510" s="201"/>
      <c r="G510" s="263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T510" s="201"/>
      <c r="BK510" s="201"/>
      <c r="BL510" s="201"/>
      <c r="BM510" s="201"/>
    </row>
    <row r="511" spans="1:65" ht="21" customHeight="1">
      <c r="A511" s="201"/>
      <c r="B511" s="201"/>
      <c r="C511" s="201"/>
      <c r="D511" s="201"/>
      <c r="G511" s="263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T511" s="201"/>
      <c r="BK511" s="201"/>
      <c r="BL511" s="201"/>
      <c r="BM511" s="201"/>
    </row>
    <row r="512" spans="1:65" ht="21" customHeight="1">
      <c r="A512" s="201"/>
      <c r="B512" s="201"/>
      <c r="C512" s="201"/>
      <c r="D512" s="201"/>
      <c r="G512" s="263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T512" s="201"/>
      <c r="BK512" s="201"/>
      <c r="BL512" s="201"/>
      <c r="BM512" s="201"/>
    </row>
    <row r="513" spans="1:65" ht="21" customHeight="1">
      <c r="A513" s="201"/>
      <c r="B513" s="201"/>
      <c r="C513" s="201"/>
      <c r="D513" s="201"/>
      <c r="G513" s="263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T513" s="201"/>
      <c r="BK513" s="201"/>
      <c r="BL513" s="201"/>
      <c r="BM513" s="201"/>
    </row>
    <row r="514" spans="1:65" ht="21" customHeight="1">
      <c r="A514" s="201"/>
      <c r="B514" s="201"/>
      <c r="C514" s="201"/>
      <c r="D514" s="201"/>
      <c r="G514" s="263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T514" s="201"/>
      <c r="BK514" s="201"/>
      <c r="BL514" s="201"/>
      <c r="BM514" s="201"/>
    </row>
    <row r="515" spans="1:65" ht="21" customHeight="1">
      <c r="A515" s="201"/>
      <c r="B515" s="201"/>
      <c r="C515" s="201"/>
      <c r="D515" s="201"/>
      <c r="G515" s="263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  <c r="AT515" s="201"/>
      <c r="BK515" s="201"/>
      <c r="BL515" s="201"/>
      <c r="BM515" s="201"/>
    </row>
    <row r="516" spans="1:65" ht="21" customHeight="1">
      <c r="A516" s="201"/>
      <c r="B516" s="201"/>
      <c r="C516" s="201"/>
      <c r="D516" s="201"/>
      <c r="G516" s="263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T516" s="201"/>
      <c r="BK516" s="201"/>
      <c r="BL516" s="201"/>
      <c r="BM516" s="201"/>
    </row>
    <row r="517" spans="1:65" ht="21" customHeight="1">
      <c r="A517" s="201"/>
      <c r="B517" s="201"/>
      <c r="C517" s="201"/>
      <c r="D517" s="201"/>
      <c r="G517" s="263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  <c r="AT517" s="201"/>
      <c r="BK517" s="201"/>
      <c r="BL517" s="201"/>
      <c r="BM517" s="201"/>
    </row>
    <row r="518" spans="1:65" ht="21" customHeight="1">
      <c r="A518" s="201"/>
      <c r="B518" s="201"/>
      <c r="C518" s="201"/>
      <c r="D518" s="201"/>
      <c r="G518" s="263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201"/>
      <c r="AT518" s="201"/>
      <c r="BK518" s="201"/>
      <c r="BL518" s="201"/>
      <c r="BM518" s="201"/>
    </row>
    <row r="519" spans="1:65" ht="21" customHeight="1">
      <c r="A519" s="201"/>
      <c r="B519" s="201"/>
      <c r="C519" s="201"/>
      <c r="D519" s="201"/>
      <c r="G519" s="263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  <c r="AT519" s="201"/>
      <c r="BK519" s="201"/>
      <c r="BL519" s="201"/>
      <c r="BM519" s="201"/>
    </row>
    <row r="520" spans="1:65" ht="21" customHeight="1">
      <c r="A520" s="201"/>
      <c r="B520" s="201"/>
      <c r="C520" s="201"/>
      <c r="D520" s="201"/>
      <c r="G520" s="263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  <c r="AT520" s="201"/>
      <c r="BK520" s="201"/>
      <c r="BL520" s="201"/>
      <c r="BM520" s="201"/>
    </row>
    <row r="521" spans="1:65" ht="21" customHeight="1">
      <c r="A521" s="201"/>
      <c r="B521" s="201"/>
      <c r="C521" s="201"/>
      <c r="D521" s="201"/>
      <c r="G521" s="263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201"/>
      <c r="AT521" s="201"/>
      <c r="BK521" s="201"/>
      <c r="BL521" s="201"/>
      <c r="BM521" s="201"/>
    </row>
    <row r="522" spans="1:65" ht="21" customHeight="1">
      <c r="A522" s="201"/>
      <c r="B522" s="201"/>
      <c r="C522" s="201"/>
      <c r="D522" s="201"/>
      <c r="G522" s="263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  <c r="AT522" s="201"/>
      <c r="BK522" s="201"/>
      <c r="BL522" s="201"/>
      <c r="BM522" s="201"/>
    </row>
    <row r="523" spans="1:65" ht="21" customHeight="1">
      <c r="A523" s="201"/>
      <c r="B523" s="201"/>
      <c r="C523" s="201"/>
      <c r="D523" s="201"/>
      <c r="G523" s="263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T523" s="201"/>
      <c r="BK523" s="201"/>
      <c r="BL523" s="201"/>
      <c r="BM523" s="201"/>
    </row>
    <row r="524" spans="1:65" ht="21" customHeight="1">
      <c r="A524" s="201"/>
      <c r="B524" s="201"/>
      <c r="C524" s="201"/>
      <c r="D524" s="201"/>
      <c r="G524" s="263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T524" s="201"/>
      <c r="BK524" s="201"/>
      <c r="BL524" s="201"/>
      <c r="BM524" s="201"/>
    </row>
    <row r="525" spans="1:65" ht="21" customHeight="1">
      <c r="A525" s="201"/>
      <c r="B525" s="201"/>
      <c r="C525" s="201"/>
      <c r="D525" s="201"/>
      <c r="G525" s="263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T525" s="201"/>
      <c r="BK525" s="201"/>
      <c r="BL525" s="201"/>
      <c r="BM525" s="201"/>
    </row>
    <row r="526" spans="1:65" ht="21" customHeight="1">
      <c r="A526" s="201"/>
      <c r="B526" s="201"/>
      <c r="C526" s="201"/>
      <c r="D526" s="201"/>
      <c r="G526" s="263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201"/>
      <c r="AT526" s="201"/>
      <c r="BK526" s="201"/>
      <c r="BL526" s="201"/>
      <c r="BM526" s="201"/>
    </row>
    <row r="527" spans="1:65" ht="21" customHeight="1">
      <c r="A527" s="201"/>
      <c r="B527" s="201"/>
      <c r="C527" s="201"/>
      <c r="D527" s="201"/>
      <c r="G527" s="263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201"/>
      <c r="AT527" s="201"/>
      <c r="BK527" s="201"/>
      <c r="BL527" s="201"/>
      <c r="BM527" s="201"/>
    </row>
    <row r="528" spans="1:65" ht="21" customHeight="1">
      <c r="A528" s="201"/>
      <c r="B528" s="201"/>
      <c r="C528" s="201"/>
      <c r="D528" s="201"/>
      <c r="G528" s="263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  <c r="AT528" s="201"/>
      <c r="BK528" s="201"/>
      <c r="BL528" s="201"/>
      <c r="BM528" s="201"/>
    </row>
    <row r="529" spans="1:65" ht="21" customHeight="1">
      <c r="A529" s="201"/>
      <c r="B529" s="201"/>
      <c r="C529" s="201"/>
      <c r="D529" s="201"/>
      <c r="G529" s="263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201"/>
      <c r="AT529" s="201"/>
      <c r="BK529" s="201"/>
      <c r="BL529" s="201"/>
      <c r="BM529" s="201"/>
    </row>
    <row r="530" spans="1:65" ht="21" customHeight="1">
      <c r="A530" s="201"/>
      <c r="B530" s="201"/>
      <c r="C530" s="201"/>
      <c r="D530" s="201"/>
      <c r="G530" s="263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201"/>
      <c r="AT530" s="201"/>
      <c r="BK530" s="201"/>
      <c r="BL530" s="201"/>
      <c r="BM530" s="201"/>
    </row>
    <row r="531" spans="1:65" ht="21" customHeight="1">
      <c r="A531" s="201"/>
      <c r="B531" s="201"/>
      <c r="C531" s="201"/>
      <c r="D531" s="201"/>
      <c r="G531" s="263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201"/>
      <c r="AT531" s="201"/>
      <c r="BK531" s="201"/>
      <c r="BL531" s="201"/>
      <c r="BM531" s="201"/>
    </row>
    <row r="532" spans="1:65" ht="21" customHeight="1">
      <c r="A532" s="201"/>
      <c r="B532" s="201"/>
      <c r="C532" s="201"/>
      <c r="D532" s="201"/>
      <c r="G532" s="263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  <c r="AT532" s="201"/>
      <c r="BK532" s="201"/>
      <c r="BL532" s="201"/>
      <c r="BM532" s="201"/>
    </row>
    <row r="533" spans="1:65" ht="21" customHeight="1">
      <c r="A533" s="201"/>
      <c r="B533" s="201"/>
      <c r="C533" s="201"/>
      <c r="D533" s="201"/>
      <c r="G533" s="263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T533" s="201"/>
      <c r="BK533" s="201"/>
      <c r="BL533" s="201"/>
      <c r="BM533" s="201"/>
    </row>
    <row r="534" spans="1:65" ht="21" customHeight="1">
      <c r="A534" s="201"/>
      <c r="B534" s="201"/>
      <c r="C534" s="201"/>
      <c r="D534" s="201"/>
      <c r="G534" s="263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  <c r="AT534" s="201"/>
      <c r="BK534" s="201"/>
      <c r="BL534" s="201"/>
      <c r="BM534" s="201"/>
    </row>
    <row r="535" spans="1:65" ht="21" customHeight="1">
      <c r="A535" s="201"/>
      <c r="B535" s="201"/>
      <c r="C535" s="201"/>
      <c r="D535" s="201"/>
      <c r="G535" s="263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  <c r="AT535" s="201"/>
      <c r="BK535" s="201"/>
      <c r="BL535" s="201"/>
      <c r="BM535" s="201"/>
    </row>
    <row r="536" spans="1:65" ht="21" customHeight="1">
      <c r="A536" s="201"/>
      <c r="B536" s="201"/>
      <c r="C536" s="201"/>
      <c r="D536" s="201"/>
      <c r="G536" s="263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  <c r="AT536" s="201"/>
      <c r="BK536" s="201"/>
      <c r="BL536" s="201"/>
      <c r="BM536" s="201"/>
    </row>
    <row r="537" spans="1:65" ht="21" customHeight="1">
      <c r="A537" s="201"/>
      <c r="B537" s="201"/>
      <c r="C537" s="201"/>
      <c r="D537" s="201"/>
      <c r="G537" s="263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T537" s="201"/>
      <c r="BK537" s="201"/>
      <c r="BL537" s="201"/>
      <c r="BM537" s="201"/>
    </row>
    <row r="538" spans="1:65" ht="21" customHeight="1">
      <c r="A538" s="201"/>
      <c r="B538" s="201"/>
      <c r="C538" s="201"/>
      <c r="D538" s="201"/>
      <c r="G538" s="263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T538" s="201"/>
      <c r="BK538" s="201"/>
      <c r="BL538" s="201"/>
      <c r="BM538" s="201"/>
    </row>
    <row r="539" spans="1:65" ht="21" customHeight="1">
      <c r="A539" s="201"/>
      <c r="B539" s="201"/>
      <c r="C539" s="201"/>
      <c r="D539" s="201"/>
      <c r="G539" s="263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201"/>
      <c r="AT539" s="201"/>
      <c r="BK539" s="201"/>
      <c r="BL539" s="201"/>
      <c r="BM539" s="201"/>
    </row>
    <row r="540" spans="1:65" ht="21" customHeight="1">
      <c r="A540" s="201"/>
      <c r="B540" s="201"/>
      <c r="C540" s="201"/>
      <c r="D540" s="201"/>
      <c r="G540" s="263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201"/>
      <c r="AT540" s="201"/>
      <c r="BK540" s="201"/>
      <c r="BL540" s="201"/>
      <c r="BM540" s="201"/>
    </row>
    <row r="541" spans="1:65" ht="21" customHeight="1">
      <c r="A541" s="201"/>
      <c r="B541" s="201"/>
      <c r="C541" s="201"/>
      <c r="D541" s="201"/>
      <c r="G541" s="263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  <c r="AT541" s="201"/>
      <c r="BK541" s="201"/>
      <c r="BL541" s="201"/>
      <c r="BM541" s="201"/>
    </row>
    <row r="542" spans="1:65" ht="21" customHeight="1">
      <c r="A542" s="201"/>
      <c r="B542" s="201"/>
      <c r="C542" s="201"/>
      <c r="D542" s="201"/>
      <c r="G542" s="263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201"/>
      <c r="AT542" s="201"/>
      <c r="BK542" s="201"/>
      <c r="BL542" s="201"/>
      <c r="BM542" s="201"/>
    </row>
    <row r="543" spans="1:65" ht="21" customHeight="1">
      <c r="A543" s="201"/>
      <c r="B543" s="201"/>
      <c r="C543" s="201"/>
      <c r="D543" s="201"/>
      <c r="G543" s="263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201"/>
      <c r="AT543" s="201"/>
      <c r="BK543" s="201"/>
      <c r="BL543" s="201"/>
      <c r="BM543" s="201"/>
    </row>
    <row r="544" spans="1:65" ht="21" customHeight="1">
      <c r="A544" s="201"/>
      <c r="B544" s="201"/>
      <c r="C544" s="201"/>
      <c r="D544" s="201"/>
      <c r="G544" s="263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201"/>
      <c r="AT544" s="201"/>
      <c r="BK544" s="201"/>
      <c r="BL544" s="201"/>
      <c r="BM544" s="201"/>
    </row>
    <row r="545" spans="1:65" ht="21" customHeight="1">
      <c r="A545" s="201"/>
      <c r="B545" s="201"/>
      <c r="C545" s="201"/>
      <c r="D545" s="201"/>
      <c r="G545" s="263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  <c r="AT545" s="201"/>
      <c r="BK545" s="201"/>
      <c r="BL545" s="201"/>
      <c r="BM545" s="201"/>
    </row>
    <row r="546" spans="1:65" ht="21" customHeight="1">
      <c r="A546" s="201"/>
      <c r="B546" s="201"/>
      <c r="C546" s="201"/>
      <c r="D546" s="201"/>
      <c r="G546" s="263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T546" s="201"/>
      <c r="BK546" s="201"/>
      <c r="BL546" s="201"/>
      <c r="BM546" s="201"/>
    </row>
    <row r="547" spans="1:65" ht="21" customHeight="1">
      <c r="A547" s="201"/>
      <c r="B547" s="201"/>
      <c r="C547" s="201"/>
      <c r="D547" s="201"/>
      <c r="G547" s="263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T547" s="201"/>
      <c r="BK547" s="201"/>
      <c r="BL547" s="201"/>
      <c r="BM547" s="201"/>
    </row>
    <row r="548" spans="1:65" ht="21" customHeight="1">
      <c r="A548" s="201"/>
      <c r="B548" s="201"/>
      <c r="C548" s="201"/>
      <c r="D548" s="201"/>
      <c r="G548" s="263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T548" s="201"/>
      <c r="BK548" s="201"/>
      <c r="BL548" s="201"/>
      <c r="BM548" s="201"/>
    </row>
    <row r="549" spans="1:65" ht="21" customHeight="1">
      <c r="A549" s="201"/>
      <c r="B549" s="201"/>
      <c r="C549" s="201"/>
      <c r="D549" s="201"/>
      <c r="G549" s="263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T549" s="201"/>
      <c r="BK549" s="201"/>
      <c r="BL549" s="201"/>
      <c r="BM549" s="201"/>
    </row>
    <row r="550" spans="1:65" ht="21" customHeight="1">
      <c r="A550" s="201"/>
      <c r="B550" s="201"/>
      <c r="C550" s="201"/>
      <c r="D550" s="201"/>
      <c r="G550" s="263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T550" s="201"/>
      <c r="BK550" s="201"/>
      <c r="BL550" s="201"/>
      <c r="BM550" s="201"/>
    </row>
    <row r="551" spans="1:65" ht="21" customHeight="1">
      <c r="A551" s="201"/>
      <c r="B551" s="201"/>
      <c r="C551" s="201"/>
      <c r="D551" s="201"/>
      <c r="G551" s="263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T551" s="201"/>
      <c r="BK551" s="201"/>
      <c r="BL551" s="201"/>
      <c r="BM551" s="201"/>
    </row>
    <row r="552" spans="1:65" ht="21" customHeight="1">
      <c r="A552" s="201"/>
      <c r="B552" s="201"/>
      <c r="C552" s="201"/>
      <c r="D552" s="201"/>
      <c r="G552" s="263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T552" s="201"/>
      <c r="BK552" s="201"/>
      <c r="BL552" s="201"/>
      <c r="BM552" s="201"/>
    </row>
    <row r="553" spans="1:65" ht="21" customHeight="1">
      <c r="A553" s="201"/>
      <c r="B553" s="201"/>
      <c r="C553" s="201"/>
      <c r="D553" s="201"/>
      <c r="G553" s="263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T553" s="201"/>
      <c r="BK553" s="201"/>
      <c r="BL553" s="201"/>
      <c r="BM553" s="201"/>
    </row>
    <row r="554" spans="1:65" ht="21" customHeight="1">
      <c r="A554" s="201"/>
      <c r="B554" s="201"/>
      <c r="C554" s="201"/>
      <c r="D554" s="201"/>
      <c r="G554" s="263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T554" s="201"/>
      <c r="BK554" s="201"/>
      <c r="BL554" s="201"/>
      <c r="BM554" s="201"/>
    </row>
    <row r="555" spans="1:65" ht="21" customHeight="1">
      <c r="A555" s="201"/>
      <c r="B555" s="201"/>
      <c r="C555" s="201"/>
      <c r="D555" s="201"/>
      <c r="G555" s="263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1"/>
      <c r="V555" s="201"/>
      <c r="W555" s="201"/>
      <c r="X555" s="201"/>
      <c r="Y555" s="201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201"/>
      <c r="AT555" s="201"/>
      <c r="BK555" s="201"/>
      <c r="BL555" s="201"/>
      <c r="BM555" s="201"/>
    </row>
    <row r="556" spans="1:65" ht="21" customHeight="1">
      <c r="A556" s="201"/>
      <c r="B556" s="201"/>
      <c r="C556" s="201"/>
      <c r="D556" s="201"/>
      <c r="G556" s="263"/>
      <c r="I556" s="201"/>
      <c r="J556" s="201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1"/>
      <c r="V556" s="201"/>
      <c r="W556" s="201"/>
      <c r="X556" s="201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201"/>
      <c r="AT556" s="201"/>
      <c r="BK556" s="201"/>
      <c r="BL556" s="201"/>
      <c r="BM556" s="201"/>
    </row>
    <row r="557" spans="1:65" ht="21" customHeight="1">
      <c r="A557" s="201"/>
      <c r="B557" s="201"/>
      <c r="C557" s="201"/>
      <c r="D557" s="201"/>
      <c r="G557" s="263"/>
      <c r="I557" s="201"/>
      <c r="J557" s="201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1"/>
      <c r="V557" s="201"/>
      <c r="W557" s="201"/>
      <c r="X557" s="201"/>
      <c r="Y557" s="201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201"/>
      <c r="AT557" s="201"/>
      <c r="BK557" s="201"/>
      <c r="BL557" s="201"/>
      <c r="BM557" s="201"/>
    </row>
    <row r="558" spans="1:65" ht="21" customHeight="1">
      <c r="A558" s="201"/>
      <c r="B558" s="201"/>
      <c r="C558" s="201"/>
      <c r="D558" s="201"/>
      <c r="G558" s="263"/>
      <c r="I558" s="201"/>
      <c r="J558" s="201"/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201"/>
      <c r="AT558" s="201"/>
      <c r="BK558" s="201"/>
      <c r="BL558" s="201"/>
      <c r="BM558" s="201"/>
    </row>
    <row r="559" spans="1:65" ht="21" customHeight="1">
      <c r="A559" s="201"/>
      <c r="B559" s="201"/>
      <c r="C559" s="201"/>
      <c r="D559" s="201"/>
      <c r="G559" s="263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1"/>
      <c r="W559" s="201"/>
      <c r="X559" s="201"/>
      <c r="Y559" s="201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201"/>
      <c r="AT559" s="201"/>
      <c r="BK559" s="201"/>
      <c r="BL559" s="201"/>
      <c r="BM559" s="201"/>
    </row>
    <row r="560" spans="1:65" ht="21" customHeight="1">
      <c r="A560" s="201"/>
      <c r="B560" s="201"/>
      <c r="C560" s="201"/>
      <c r="D560" s="201"/>
      <c r="G560" s="263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201"/>
      <c r="AT560" s="201"/>
      <c r="BK560" s="201"/>
      <c r="BL560" s="201"/>
      <c r="BM560" s="201"/>
    </row>
    <row r="561" spans="1:65" ht="21" customHeight="1">
      <c r="A561" s="201"/>
      <c r="B561" s="201"/>
      <c r="C561" s="201"/>
      <c r="D561" s="201"/>
      <c r="G561" s="263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1"/>
      <c r="W561" s="201"/>
      <c r="X561" s="201"/>
      <c r="Y561" s="201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201"/>
      <c r="AT561" s="201"/>
      <c r="BK561" s="201"/>
      <c r="BL561" s="201"/>
      <c r="BM561" s="201"/>
    </row>
    <row r="562" spans="1:65" ht="21" customHeight="1">
      <c r="A562" s="201"/>
      <c r="B562" s="201"/>
      <c r="C562" s="201"/>
      <c r="D562" s="201"/>
      <c r="G562" s="263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201"/>
      <c r="AT562" s="201"/>
      <c r="BK562" s="201"/>
      <c r="BL562" s="201"/>
      <c r="BM562" s="201"/>
    </row>
    <row r="563" spans="1:65" ht="21" customHeight="1">
      <c r="A563" s="201"/>
      <c r="B563" s="201"/>
      <c r="C563" s="201"/>
      <c r="D563" s="201"/>
      <c r="G563" s="263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T563" s="201"/>
      <c r="BK563" s="201"/>
      <c r="BL563" s="201"/>
      <c r="BM563" s="201"/>
    </row>
    <row r="564" spans="1:65" ht="21" customHeight="1">
      <c r="A564" s="201"/>
      <c r="B564" s="201"/>
      <c r="C564" s="201"/>
      <c r="D564" s="201"/>
      <c r="G564" s="263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T564" s="201"/>
      <c r="BK564" s="201"/>
      <c r="BL564" s="201"/>
      <c r="BM564" s="201"/>
    </row>
    <row r="565" spans="1:65" ht="21" customHeight="1">
      <c r="A565" s="201"/>
      <c r="B565" s="201"/>
      <c r="C565" s="201"/>
      <c r="D565" s="201"/>
      <c r="G565" s="263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T565" s="201"/>
      <c r="BK565" s="201"/>
      <c r="BL565" s="201"/>
      <c r="BM565" s="201"/>
    </row>
    <row r="566" spans="1:65" ht="21" customHeight="1">
      <c r="A566" s="201"/>
      <c r="B566" s="201"/>
      <c r="C566" s="201"/>
      <c r="D566" s="201"/>
      <c r="G566" s="263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T566" s="201"/>
      <c r="BK566" s="201"/>
      <c r="BL566" s="201"/>
      <c r="BM566" s="201"/>
    </row>
    <row r="567" spans="1:65" ht="21" customHeight="1">
      <c r="A567" s="201"/>
      <c r="B567" s="201"/>
      <c r="C567" s="201"/>
      <c r="D567" s="201"/>
      <c r="G567" s="263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T567" s="201"/>
      <c r="BK567" s="201"/>
      <c r="BL567" s="201"/>
      <c r="BM567" s="201"/>
    </row>
    <row r="568" spans="1:65" ht="21" customHeight="1">
      <c r="A568" s="201"/>
      <c r="B568" s="201"/>
      <c r="C568" s="201"/>
      <c r="D568" s="201"/>
      <c r="G568" s="263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T568" s="201"/>
      <c r="BK568" s="201"/>
      <c r="BL568" s="201"/>
      <c r="BM568" s="201"/>
    </row>
    <row r="569" spans="1:65" ht="21" customHeight="1">
      <c r="A569" s="201"/>
      <c r="B569" s="201"/>
      <c r="C569" s="201"/>
      <c r="D569" s="201"/>
      <c r="G569" s="263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T569" s="201"/>
      <c r="BK569" s="201"/>
      <c r="BL569" s="201"/>
      <c r="BM569" s="201"/>
    </row>
    <row r="570" spans="1:65" ht="21" customHeight="1">
      <c r="A570" s="201"/>
      <c r="B570" s="201"/>
      <c r="C570" s="201"/>
      <c r="D570" s="201"/>
      <c r="G570" s="263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T570" s="201"/>
      <c r="BK570" s="201"/>
      <c r="BL570" s="201"/>
      <c r="BM570" s="201"/>
    </row>
    <row r="571" spans="1:65" ht="21" customHeight="1">
      <c r="A571" s="201"/>
      <c r="B571" s="201"/>
      <c r="C571" s="201"/>
      <c r="D571" s="201"/>
      <c r="G571" s="263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T571" s="201"/>
      <c r="BK571" s="201"/>
      <c r="BL571" s="201"/>
      <c r="BM571" s="201"/>
    </row>
    <row r="572" spans="1:65" ht="21" customHeight="1">
      <c r="A572" s="201"/>
      <c r="B572" s="201"/>
      <c r="C572" s="201"/>
      <c r="D572" s="201"/>
      <c r="G572" s="263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T572" s="201"/>
      <c r="BK572" s="201"/>
      <c r="BL572" s="201"/>
      <c r="BM572" s="201"/>
    </row>
    <row r="573" spans="1:65" ht="21" customHeight="1">
      <c r="A573" s="201"/>
      <c r="B573" s="201"/>
      <c r="C573" s="201"/>
      <c r="D573" s="201"/>
      <c r="G573" s="263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201"/>
      <c r="AT573" s="201"/>
      <c r="BK573" s="201"/>
      <c r="BL573" s="201"/>
      <c r="BM573" s="201"/>
    </row>
    <row r="574" spans="1:65" ht="21" customHeight="1">
      <c r="A574" s="201"/>
      <c r="B574" s="201"/>
      <c r="C574" s="201"/>
      <c r="D574" s="201"/>
      <c r="G574" s="263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201"/>
      <c r="AT574" s="201"/>
      <c r="BK574" s="201"/>
      <c r="BL574" s="201"/>
      <c r="BM574" s="201"/>
    </row>
    <row r="575" spans="1:65" ht="21" customHeight="1">
      <c r="A575" s="201"/>
      <c r="B575" s="201"/>
      <c r="C575" s="201"/>
      <c r="D575" s="201"/>
      <c r="G575" s="263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201"/>
      <c r="AT575" s="201"/>
      <c r="BK575" s="201"/>
      <c r="BL575" s="201"/>
      <c r="BM575" s="201"/>
    </row>
    <row r="576" spans="1:65" ht="21" customHeight="1">
      <c r="A576" s="201"/>
      <c r="B576" s="201"/>
      <c r="C576" s="201"/>
      <c r="D576" s="201"/>
      <c r="G576" s="263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201"/>
      <c r="AT576" s="201"/>
      <c r="BK576" s="201"/>
      <c r="BL576" s="201"/>
      <c r="BM576" s="201"/>
    </row>
    <row r="577" spans="1:65" ht="21" customHeight="1">
      <c r="A577" s="201"/>
      <c r="B577" s="201"/>
      <c r="C577" s="201"/>
      <c r="D577" s="201"/>
      <c r="G577" s="263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T577" s="201"/>
      <c r="BK577" s="201"/>
      <c r="BL577" s="201"/>
      <c r="BM577" s="201"/>
    </row>
    <row r="578" spans="1:65" ht="21" customHeight="1">
      <c r="A578" s="201"/>
      <c r="B578" s="201"/>
      <c r="C578" s="201"/>
      <c r="D578" s="201"/>
      <c r="G578" s="263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1"/>
      <c r="W578" s="201"/>
      <c r="X578" s="201"/>
      <c r="Y578" s="201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201"/>
      <c r="AT578" s="201"/>
      <c r="BK578" s="201"/>
      <c r="BL578" s="201"/>
      <c r="BM578" s="201"/>
    </row>
    <row r="579" spans="1:65" ht="21" customHeight="1">
      <c r="A579" s="201"/>
      <c r="B579" s="201"/>
      <c r="C579" s="201"/>
      <c r="D579" s="201"/>
      <c r="G579" s="263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201"/>
      <c r="AT579" s="201"/>
      <c r="BK579" s="201"/>
      <c r="BL579" s="201"/>
      <c r="BM579" s="201"/>
    </row>
    <row r="580" spans="1:65" ht="21" customHeight="1">
      <c r="A580" s="201"/>
      <c r="B580" s="201"/>
      <c r="C580" s="201"/>
      <c r="D580" s="201"/>
      <c r="G580" s="263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T580" s="201"/>
      <c r="BK580" s="201"/>
      <c r="BL580" s="201"/>
      <c r="BM580" s="201"/>
    </row>
    <row r="581" spans="1:65" ht="21" customHeight="1">
      <c r="A581" s="201"/>
      <c r="B581" s="201"/>
      <c r="C581" s="201"/>
      <c r="D581" s="201"/>
      <c r="G581" s="263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T581" s="201"/>
      <c r="BK581" s="201"/>
      <c r="BL581" s="201"/>
      <c r="BM581" s="201"/>
    </row>
    <row r="582" spans="1:65" ht="21" customHeight="1">
      <c r="A582" s="201"/>
      <c r="B582" s="201"/>
      <c r="C582" s="201"/>
      <c r="D582" s="201"/>
      <c r="G582" s="263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T582" s="201"/>
      <c r="BK582" s="201"/>
      <c r="BL582" s="201"/>
      <c r="BM582" s="201"/>
    </row>
    <row r="583" spans="1:65" ht="21" customHeight="1">
      <c r="A583" s="201"/>
      <c r="B583" s="201"/>
      <c r="C583" s="201"/>
      <c r="D583" s="201"/>
      <c r="G583" s="263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T583" s="201"/>
      <c r="BK583" s="201"/>
      <c r="BL583" s="201"/>
      <c r="BM583" s="201"/>
    </row>
    <row r="584" spans="1:65" ht="21" customHeight="1">
      <c r="A584" s="201"/>
      <c r="B584" s="201"/>
      <c r="C584" s="201"/>
      <c r="D584" s="201"/>
      <c r="G584" s="263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T584" s="201"/>
      <c r="BK584" s="201"/>
      <c r="BL584" s="201"/>
      <c r="BM584" s="201"/>
    </row>
    <row r="585" spans="1:65" ht="21" customHeight="1">
      <c r="A585" s="201"/>
      <c r="B585" s="201"/>
      <c r="C585" s="201"/>
      <c r="D585" s="201"/>
      <c r="G585" s="263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T585" s="201"/>
      <c r="BK585" s="201"/>
      <c r="BL585" s="201"/>
      <c r="BM585" s="201"/>
    </row>
    <row r="586" spans="1:65" ht="21" customHeight="1">
      <c r="A586" s="201"/>
      <c r="B586" s="201"/>
      <c r="C586" s="201"/>
      <c r="D586" s="201"/>
      <c r="G586" s="263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T586" s="201"/>
      <c r="BK586" s="201"/>
      <c r="BL586" s="201"/>
      <c r="BM586" s="201"/>
    </row>
    <row r="587" spans="1:65" ht="21" customHeight="1">
      <c r="A587" s="201"/>
      <c r="B587" s="201"/>
      <c r="C587" s="201"/>
      <c r="D587" s="201"/>
      <c r="G587" s="263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T587" s="201"/>
      <c r="BK587" s="201"/>
      <c r="BL587" s="201"/>
      <c r="BM587" s="201"/>
    </row>
    <row r="588" spans="1:65" ht="21" customHeight="1">
      <c r="A588" s="201"/>
      <c r="B588" s="201"/>
      <c r="C588" s="201"/>
      <c r="D588" s="201"/>
      <c r="G588" s="263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T588" s="201"/>
      <c r="BK588" s="201"/>
      <c r="BL588" s="201"/>
      <c r="BM588" s="201"/>
    </row>
    <row r="589" spans="1:65" ht="21" customHeight="1">
      <c r="A589" s="201"/>
      <c r="B589" s="201"/>
      <c r="C589" s="201"/>
      <c r="D589" s="201"/>
      <c r="G589" s="263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T589" s="201"/>
      <c r="BK589" s="201"/>
      <c r="BL589" s="201"/>
      <c r="BM589" s="201"/>
    </row>
    <row r="590" spans="1:65" ht="21" customHeight="1">
      <c r="A590" s="201"/>
      <c r="B590" s="201"/>
      <c r="C590" s="201"/>
      <c r="D590" s="201"/>
      <c r="G590" s="263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T590" s="201"/>
      <c r="BK590" s="201"/>
      <c r="BL590" s="201"/>
      <c r="BM590" s="201"/>
    </row>
    <row r="591" spans="1:65" ht="21" customHeight="1">
      <c r="A591" s="201"/>
      <c r="B591" s="201"/>
      <c r="C591" s="201"/>
      <c r="D591" s="201"/>
      <c r="G591" s="263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1"/>
      <c r="AO591" s="201"/>
      <c r="AT591" s="201"/>
      <c r="BK591" s="201"/>
      <c r="BL591" s="201"/>
      <c r="BM591" s="201"/>
    </row>
    <row r="592" spans="1:65" ht="21" customHeight="1">
      <c r="A592" s="201"/>
      <c r="B592" s="201"/>
      <c r="C592" s="201"/>
      <c r="D592" s="201"/>
      <c r="G592" s="263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F592" s="201"/>
      <c r="AG592" s="201"/>
      <c r="AH592" s="201"/>
      <c r="AI592" s="201"/>
      <c r="AJ592" s="201"/>
      <c r="AK592" s="201"/>
      <c r="AL592" s="201"/>
      <c r="AM592" s="201"/>
      <c r="AN592" s="201"/>
      <c r="AO592" s="201"/>
      <c r="AT592" s="201"/>
      <c r="BK592" s="201"/>
      <c r="BL592" s="201"/>
      <c r="BM592" s="201"/>
    </row>
    <row r="593" spans="1:65" ht="21" customHeight="1">
      <c r="A593" s="201"/>
      <c r="B593" s="201"/>
      <c r="C593" s="201"/>
      <c r="D593" s="201"/>
      <c r="G593" s="263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1"/>
      <c r="AO593" s="201"/>
      <c r="AT593" s="201"/>
      <c r="BK593" s="201"/>
      <c r="BL593" s="201"/>
      <c r="BM593" s="201"/>
    </row>
    <row r="594" spans="1:65" ht="21" customHeight="1">
      <c r="A594" s="201"/>
      <c r="B594" s="201"/>
      <c r="C594" s="201"/>
      <c r="D594" s="201"/>
      <c r="G594" s="263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201"/>
      <c r="V594" s="201"/>
      <c r="W594" s="201"/>
      <c r="X594" s="201"/>
      <c r="Y594" s="201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201"/>
      <c r="AT594" s="201"/>
      <c r="BK594" s="201"/>
      <c r="BL594" s="201"/>
      <c r="BM594" s="201"/>
    </row>
    <row r="595" spans="1:65" ht="21" customHeight="1">
      <c r="A595" s="201"/>
      <c r="B595" s="201"/>
      <c r="C595" s="201"/>
      <c r="D595" s="201"/>
      <c r="G595" s="263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1"/>
      <c r="V595" s="201"/>
      <c r="W595" s="201"/>
      <c r="X595" s="201"/>
      <c r="Y595" s="201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201"/>
      <c r="AT595" s="201"/>
      <c r="BK595" s="201"/>
      <c r="BL595" s="201"/>
      <c r="BM595" s="201"/>
    </row>
    <row r="596" spans="1:65" ht="21" customHeight="1">
      <c r="A596" s="201"/>
      <c r="B596" s="201"/>
      <c r="C596" s="201"/>
      <c r="D596" s="201"/>
      <c r="G596" s="263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1"/>
      <c r="V596" s="201"/>
      <c r="W596" s="201"/>
      <c r="X596" s="201"/>
      <c r="Y596" s="201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T596" s="201"/>
      <c r="BK596" s="201"/>
      <c r="BL596" s="201"/>
      <c r="BM596" s="201"/>
    </row>
    <row r="597" spans="1:65" ht="21" customHeight="1">
      <c r="A597" s="201"/>
      <c r="B597" s="201"/>
      <c r="C597" s="201"/>
      <c r="D597" s="201"/>
      <c r="G597" s="263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1"/>
      <c r="W597" s="201"/>
      <c r="X597" s="201"/>
      <c r="Y597" s="201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201"/>
      <c r="AT597" s="201"/>
      <c r="BK597" s="201"/>
      <c r="BL597" s="201"/>
      <c r="BM597" s="201"/>
    </row>
    <row r="598" spans="1:65" ht="21" customHeight="1">
      <c r="A598" s="201"/>
      <c r="B598" s="201"/>
      <c r="C598" s="201"/>
      <c r="D598" s="201"/>
      <c r="G598" s="263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T598" s="201"/>
      <c r="BK598" s="201"/>
      <c r="BL598" s="201"/>
      <c r="BM598" s="201"/>
    </row>
    <row r="599" spans="1:65" ht="21" customHeight="1">
      <c r="A599" s="201"/>
      <c r="B599" s="201"/>
      <c r="C599" s="201"/>
      <c r="D599" s="201"/>
      <c r="G599" s="263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T599" s="201"/>
      <c r="BK599" s="201"/>
      <c r="BL599" s="201"/>
      <c r="BM599" s="201"/>
    </row>
    <row r="600" spans="1:65" ht="21" customHeight="1">
      <c r="A600" s="201"/>
      <c r="B600" s="201"/>
      <c r="C600" s="201"/>
      <c r="D600" s="201"/>
      <c r="G600" s="263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T600" s="201"/>
      <c r="BK600" s="201"/>
      <c r="BL600" s="201"/>
      <c r="BM600" s="201"/>
    </row>
    <row r="601" spans="1:65" ht="21" customHeight="1">
      <c r="A601" s="201"/>
      <c r="B601" s="201"/>
      <c r="C601" s="201"/>
      <c r="D601" s="201"/>
      <c r="G601" s="263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T601" s="201"/>
      <c r="BK601" s="201"/>
      <c r="BL601" s="201"/>
      <c r="BM601" s="201"/>
    </row>
    <row r="602" spans="1:65" ht="21" customHeight="1">
      <c r="A602" s="201"/>
      <c r="B602" s="201"/>
      <c r="C602" s="201"/>
      <c r="D602" s="201"/>
      <c r="G602" s="263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T602" s="201"/>
      <c r="BK602" s="201"/>
      <c r="BL602" s="201"/>
      <c r="BM602" s="201"/>
    </row>
    <row r="603" spans="1:65" ht="21" customHeight="1">
      <c r="A603" s="201"/>
      <c r="B603" s="201"/>
      <c r="C603" s="201"/>
      <c r="D603" s="201"/>
      <c r="G603" s="263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T603" s="201"/>
      <c r="BK603" s="201"/>
      <c r="BL603" s="201"/>
      <c r="BM603" s="201"/>
    </row>
    <row r="604" spans="1:65" ht="21" customHeight="1">
      <c r="A604" s="201"/>
      <c r="B604" s="201"/>
      <c r="C604" s="201"/>
      <c r="D604" s="201"/>
      <c r="G604" s="263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T604" s="201"/>
      <c r="BK604" s="201"/>
      <c r="BL604" s="201"/>
      <c r="BM604" s="201"/>
    </row>
    <row r="605" spans="1:65" ht="21" customHeight="1">
      <c r="A605" s="201"/>
      <c r="B605" s="201"/>
      <c r="C605" s="201"/>
      <c r="D605" s="201"/>
      <c r="G605" s="263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T605" s="201"/>
      <c r="BK605" s="201"/>
      <c r="BL605" s="201"/>
      <c r="BM605" s="201"/>
    </row>
    <row r="606" spans="1:65" ht="21" customHeight="1">
      <c r="A606" s="201"/>
      <c r="B606" s="201"/>
      <c r="C606" s="201"/>
      <c r="D606" s="201"/>
      <c r="G606" s="263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T606" s="201"/>
      <c r="BK606" s="201"/>
      <c r="BL606" s="201"/>
      <c r="BM606" s="201"/>
    </row>
    <row r="607" spans="1:65" ht="21" customHeight="1">
      <c r="A607" s="201"/>
      <c r="B607" s="201"/>
      <c r="C607" s="201"/>
      <c r="D607" s="201"/>
      <c r="G607" s="263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T607" s="201"/>
      <c r="BK607" s="201"/>
      <c r="BL607" s="201"/>
      <c r="BM607" s="201"/>
    </row>
    <row r="608" spans="1:65" ht="21" customHeight="1">
      <c r="A608" s="201"/>
      <c r="B608" s="201"/>
      <c r="C608" s="201"/>
      <c r="D608" s="201"/>
      <c r="G608" s="263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T608" s="201"/>
      <c r="BK608" s="201"/>
      <c r="BL608" s="201"/>
      <c r="BM608" s="201"/>
    </row>
    <row r="609" spans="1:65" ht="21" customHeight="1">
      <c r="A609" s="201"/>
      <c r="B609" s="201"/>
      <c r="C609" s="201"/>
      <c r="D609" s="201"/>
      <c r="G609" s="263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1"/>
      <c r="W609" s="201"/>
      <c r="X609" s="201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201"/>
      <c r="AT609" s="201"/>
      <c r="BK609" s="201"/>
      <c r="BL609" s="201"/>
      <c r="BM609" s="201"/>
    </row>
    <row r="610" spans="1:65" ht="21" customHeight="1">
      <c r="A610" s="201"/>
      <c r="B610" s="201"/>
      <c r="C610" s="201"/>
      <c r="D610" s="201"/>
      <c r="G610" s="263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T610" s="201"/>
      <c r="BK610" s="201"/>
      <c r="BL610" s="201"/>
      <c r="BM610" s="201"/>
    </row>
    <row r="611" spans="1:65" ht="21" customHeight="1">
      <c r="A611" s="201"/>
      <c r="B611" s="201"/>
      <c r="C611" s="201"/>
      <c r="D611" s="201"/>
      <c r="G611" s="263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1"/>
      <c r="W611" s="201"/>
      <c r="X611" s="201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201"/>
      <c r="AT611" s="201"/>
      <c r="BK611" s="201"/>
      <c r="BL611" s="201"/>
      <c r="BM611" s="201"/>
    </row>
    <row r="612" spans="1:65" ht="21" customHeight="1">
      <c r="A612" s="201"/>
      <c r="B612" s="201"/>
      <c r="C612" s="201"/>
      <c r="D612" s="201"/>
      <c r="G612" s="263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T612" s="201"/>
      <c r="BK612" s="201"/>
      <c r="BL612" s="201"/>
      <c r="BM612" s="201"/>
    </row>
    <row r="613" spans="1:65" ht="21" customHeight="1">
      <c r="A613" s="201"/>
      <c r="B613" s="201"/>
      <c r="C613" s="201"/>
      <c r="D613" s="201"/>
      <c r="G613" s="263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T613" s="201"/>
      <c r="BK613" s="201"/>
      <c r="BL613" s="201"/>
      <c r="BM613" s="201"/>
    </row>
    <row r="614" spans="1:65" ht="21" customHeight="1">
      <c r="A614" s="201"/>
      <c r="B614" s="201"/>
      <c r="C614" s="201"/>
      <c r="D614" s="201"/>
      <c r="G614" s="263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T614" s="201"/>
      <c r="BK614" s="201"/>
      <c r="BL614" s="201"/>
      <c r="BM614" s="201"/>
    </row>
    <row r="615" spans="1:65" ht="21" customHeight="1">
      <c r="A615" s="201"/>
      <c r="B615" s="201"/>
      <c r="C615" s="201"/>
      <c r="D615" s="201"/>
      <c r="G615" s="263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T615" s="201"/>
      <c r="BK615" s="201"/>
      <c r="BL615" s="201"/>
      <c r="BM615" s="201"/>
    </row>
    <row r="616" spans="1:65" ht="21" customHeight="1">
      <c r="A616" s="201"/>
      <c r="B616" s="201"/>
      <c r="C616" s="201"/>
      <c r="D616" s="201"/>
      <c r="G616" s="263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T616" s="201"/>
      <c r="BK616" s="201"/>
      <c r="BL616" s="201"/>
      <c r="BM616" s="201"/>
    </row>
    <row r="617" spans="1:65" ht="21" customHeight="1">
      <c r="A617" s="201"/>
      <c r="B617" s="201"/>
      <c r="C617" s="201"/>
      <c r="D617" s="201"/>
      <c r="G617" s="263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T617" s="201"/>
      <c r="BK617" s="201"/>
      <c r="BL617" s="201"/>
      <c r="BM617" s="201"/>
    </row>
    <row r="618" spans="1:65" ht="21" customHeight="1">
      <c r="A618" s="201"/>
      <c r="B618" s="201"/>
      <c r="C618" s="201"/>
      <c r="D618" s="201"/>
      <c r="G618" s="263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T618" s="201"/>
      <c r="BK618" s="201"/>
      <c r="BL618" s="201"/>
      <c r="BM618" s="201"/>
    </row>
    <row r="619" spans="1:65" ht="21" customHeight="1">
      <c r="A619" s="201"/>
      <c r="B619" s="201"/>
      <c r="C619" s="201"/>
      <c r="D619" s="201"/>
      <c r="G619" s="263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T619" s="201"/>
      <c r="BK619" s="201"/>
      <c r="BL619" s="201"/>
      <c r="BM619" s="201"/>
    </row>
    <row r="620" spans="1:65" ht="21" customHeight="1">
      <c r="A620" s="201"/>
      <c r="B620" s="201"/>
      <c r="C620" s="201"/>
      <c r="D620" s="201"/>
      <c r="G620" s="263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T620" s="201"/>
      <c r="BK620" s="201"/>
      <c r="BL620" s="201"/>
      <c r="BM620" s="201"/>
    </row>
    <row r="621" spans="1:65" ht="21" customHeight="1">
      <c r="A621" s="201"/>
      <c r="B621" s="201"/>
      <c r="C621" s="201"/>
      <c r="D621" s="201"/>
      <c r="G621" s="263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T621" s="201"/>
      <c r="BK621" s="201"/>
      <c r="BL621" s="201"/>
      <c r="BM621" s="201"/>
    </row>
    <row r="622" spans="1:65" ht="21" customHeight="1">
      <c r="A622" s="201"/>
      <c r="B622" s="201"/>
      <c r="C622" s="201"/>
      <c r="D622" s="201"/>
      <c r="G622" s="263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T622" s="201"/>
      <c r="BK622" s="201"/>
      <c r="BL622" s="201"/>
      <c r="BM622" s="201"/>
    </row>
    <row r="623" spans="1:65" ht="21" customHeight="1">
      <c r="A623" s="201"/>
      <c r="B623" s="201"/>
      <c r="C623" s="201"/>
      <c r="D623" s="201"/>
      <c r="G623" s="263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T623" s="201"/>
      <c r="BK623" s="201"/>
      <c r="BL623" s="201"/>
      <c r="BM623" s="201"/>
    </row>
    <row r="624" spans="1:65" ht="21" customHeight="1">
      <c r="A624" s="201"/>
      <c r="B624" s="201"/>
      <c r="C624" s="201"/>
      <c r="D624" s="201"/>
      <c r="G624" s="263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T624" s="201"/>
      <c r="BK624" s="201"/>
      <c r="BL624" s="201"/>
      <c r="BM624" s="201"/>
    </row>
    <row r="625" spans="1:65" ht="21" customHeight="1">
      <c r="A625" s="201"/>
      <c r="B625" s="201"/>
      <c r="C625" s="201"/>
      <c r="D625" s="201"/>
      <c r="G625" s="263"/>
      <c r="I625" s="201"/>
      <c r="J625" s="201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T625" s="201"/>
      <c r="BK625" s="201"/>
      <c r="BL625" s="201"/>
      <c r="BM625" s="201"/>
    </row>
    <row r="626" spans="1:65" ht="21" customHeight="1">
      <c r="A626" s="201"/>
      <c r="B626" s="201"/>
      <c r="C626" s="201"/>
      <c r="D626" s="201"/>
      <c r="G626" s="263"/>
      <c r="I626" s="201"/>
      <c r="J626" s="201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201"/>
      <c r="AT626" s="201"/>
      <c r="BK626" s="201"/>
      <c r="BL626" s="201"/>
      <c r="BM626" s="201"/>
    </row>
    <row r="627" spans="1:65" ht="21" customHeight="1">
      <c r="A627" s="201"/>
      <c r="B627" s="201"/>
      <c r="C627" s="201"/>
      <c r="D627" s="201"/>
      <c r="G627" s="263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1"/>
      <c r="V627" s="201"/>
      <c r="W627" s="201"/>
      <c r="X627" s="201"/>
      <c r="Y627" s="201"/>
      <c r="Z627" s="201"/>
      <c r="AA627" s="201"/>
      <c r="AB627" s="201"/>
      <c r="AC627" s="201"/>
      <c r="AD627" s="201"/>
      <c r="AE627" s="201"/>
      <c r="AF627" s="201"/>
      <c r="AG627" s="201"/>
      <c r="AH627" s="201"/>
      <c r="AI627" s="201"/>
      <c r="AJ627" s="201"/>
      <c r="AK627" s="201"/>
      <c r="AL627" s="201"/>
      <c r="AM627" s="201"/>
      <c r="AN627" s="201"/>
      <c r="AO627" s="201"/>
      <c r="AT627" s="201"/>
      <c r="BK627" s="201"/>
      <c r="BL627" s="201"/>
      <c r="BM627" s="201"/>
    </row>
    <row r="628" spans="1:65" ht="21" customHeight="1">
      <c r="A628" s="201"/>
      <c r="B628" s="201"/>
      <c r="C628" s="201"/>
      <c r="D628" s="201"/>
      <c r="G628" s="263"/>
      <c r="I628" s="201"/>
      <c r="J628" s="201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1"/>
      <c r="V628" s="201"/>
      <c r="W628" s="201"/>
      <c r="X628" s="201"/>
      <c r="Y628" s="201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1"/>
      <c r="AO628" s="201"/>
      <c r="AT628" s="201"/>
      <c r="BK628" s="201"/>
      <c r="BL628" s="201"/>
      <c r="BM628" s="201"/>
    </row>
    <row r="629" spans="1:65" ht="21" customHeight="1">
      <c r="A629" s="201"/>
      <c r="B629" s="201"/>
      <c r="C629" s="201"/>
      <c r="D629" s="201"/>
      <c r="G629" s="263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201"/>
      <c r="AT629" s="201"/>
      <c r="BK629" s="201"/>
      <c r="BL629" s="201"/>
      <c r="BM629" s="201"/>
    </row>
    <row r="630" spans="1:65" ht="21" customHeight="1">
      <c r="A630" s="201"/>
      <c r="B630" s="201"/>
      <c r="C630" s="201"/>
      <c r="D630" s="201"/>
      <c r="G630" s="263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201"/>
      <c r="AT630" s="201"/>
      <c r="BK630" s="201"/>
      <c r="BL630" s="201"/>
      <c r="BM630" s="201"/>
    </row>
    <row r="631" spans="1:65" ht="21" customHeight="1">
      <c r="A631" s="201"/>
      <c r="B631" s="201"/>
      <c r="C631" s="201"/>
      <c r="D631" s="201"/>
      <c r="G631" s="263"/>
      <c r="I631" s="201"/>
      <c r="J631" s="201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201"/>
      <c r="AT631" s="201"/>
      <c r="BK631" s="201"/>
      <c r="BL631" s="201"/>
      <c r="BM631" s="201"/>
    </row>
    <row r="632" spans="1:65" ht="21" customHeight="1">
      <c r="A632" s="201"/>
      <c r="B632" s="201"/>
      <c r="C632" s="201"/>
      <c r="D632" s="201"/>
      <c r="G632" s="263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T632" s="201"/>
      <c r="BK632" s="201"/>
      <c r="BL632" s="201"/>
      <c r="BM632" s="201"/>
    </row>
    <row r="633" spans="1:65" ht="21" customHeight="1">
      <c r="A633" s="201"/>
      <c r="B633" s="201"/>
      <c r="C633" s="201"/>
      <c r="D633" s="201"/>
      <c r="G633" s="263"/>
      <c r="I633" s="201"/>
      <c r="J633" s="201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T633" s="201"/>
      <c r="BK633" s="201"/>
      <c r="BL633" s="201"/>
      <c r="BM633" s="201"/>
    </row>
    <row r="634" spans="1:65" ht="21" customHeight="1">
      <c r="A634" s="201"/>
      <c r="B634" s="201"/>
      <c r="C634" s="201"/>
      <c r="D634" s="201"/>
      <c r="G634" s="263"/>
      <c r="I634" s="201"/>
      <c r="J634" s="201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T634" s="201"/>
      <c r="BK634" s="201"/>
      <c r="BL634" s="201"/>
      <c r="BM634" s="201"/>
    </row>
    <row r="635" spans="1:65" ht="21" customHeight="1">
      <c r="A635" s="201"/>
      <c r="B635" s="201"/>
      <c r="C635" s="201"/>
      <c r="D635" s="201"/>
      <c r="G635" s="263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T635" s="201"/>
      <c r="BK635" s="201"/>
      <c r="BL635" s="201"/>
      <c r="BM635" s="201"/>
    </row>
    <row r="636" spans="1:65" ht="21" customHeight="1">
      <c r="A636" s="201"/>
      <c r="B636" s="201"/>
      <c r="C636" s="201"/>
      <c r="D636" s="201"/>
      <c r="G636" s="263"/>
      <c r="I636" s="201"/>
      <c r="J636" s="201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T636" s="201"/>
      <c r="BK636" s="201"/>
      <c r="BL636" s="201"/>
      <c r="BM636" s="201"/>
    </row>
    <row r="637" spans="1:65" ht="21" customHeight="1">
      <c r="A637" s="201"/>
      <c r="B637" s="201"/>
      <c r="C637" s="201"/>
      <c r="D637" s="201"/>
      <c r="G637" s="263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T637" s="201"/>
      <c r="BK637" s="201"/>
      <c r="BL637" s="201"/>
      <c r="BM637" s="201"/>
    </row>
    <row r="638" spans="1:65" ht="21" customHeight="1">
      <c r="A638" s="201"/>
      <c r="B638" s="201"/>
      <c r="C638" s="201"/>
      <c r="D638" s="201"/>
      <c r="G638" s="263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T638" s="201"/>
      <c r="BK638" s="201"/>
      <c r="BL638" s="201"/>
      <c r="BM638" s="201"/>
    </row>
    <row r="639" spans="1:65" ht="21" customHeight="1">
      <c r="A639" s="201"/>
      <c r="B639" s="201"/>
      <c r="C639" s="201"/>
      <c r="D639" s="201"/>
      <c r="G639" s="263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T639" s="201"/>
      <c r="BK639" s="201"/>
      <c r="BL639" s="201"/>
      <c r="BM639" s="201"/>
    </row>
    <row r="640" spans="1:65" ht="21" customHeight="1">
      <c r="A640" s="201"/>
      <c r="B640" s="201"/>
      <c r="C640" s="201"/>
      <c r="D640" s="201"/>
      <c r="G640" s="263"/>
      <c r="I640" s="201"/>
      <c r="J640" s="201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T640" s="201"/>
      <c r="BK640" s="201"/>
      <c r="BL640" s="201"/>
      <c r="BM640" s="201"/>
    </row>
    <row r="641" spans="1:65" ht="21" customHeight="1">
      <c r="A641" s="201"/>
      <c r="B641" s="201"/>
      <c r="C641" s="201"/>
      <c r="D641" s="201"/>
      <c r="G641" s="263"/>
      <c r="I641" s="201"/>
      <c r="J641" s="201"/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T641" s="201"/>
      <c r="BK641" s="201"/>
      <c r="BL641" s="201"/>
      <c r="BM641" s="201"/>
    </row>
    <row r="642" spans="1:65" ht="21" customHeight="1">
      <c r="A642" s="201"/>
      <c r="B642" s="201"/>
      <c r="C642" s="201"/>
      <c r="D642" s="201"/>
      <c r="G642" s="263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T642" s="201"/>
      <c r="BK642" s="201"/>
      <c r="BL642" s="201"/>
      <c r="BM642" s="201"/>
    </row>
    <row r="643" spans="1:65" ht="21" customHeight="1">
      <c r="A643" s="201"/>
      <c r="B643" s="201"/>
      <c r="C643" s="201"/>
      <c r="D643" s="201"/>
      <c r="G643" s="263"/>
      <c r="I643" s="201"/>
      <c r="J643" s="201"/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T643" s="201"/>
      <c r="BK643" s="201"/>
      <c r="BL643" s="201"/>
      <c r="BM643" s="201"/>
    </row>
    <row r="644" spans="1:65" ht="21" customHeight="1">
      <c r="A644" s="201"/>
      <c r="B644" s="201"/>
      <c r="C644" s="201"/>
      <c r="D644" s="201"/>
      <c r="G644" s="263"/>
      <c r="I644" s="201"/>
      <c r="J644" s="201"/>
      <c r="K644" s="201"/>
      <c r="L644" s="201"/>
      <c r="M644" s="201"/>
      <c r="N644" s="201"/>
      <c r="O644" s="201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T644" s="201"/>
      <c r="BK644" s="201"/>
      <c r="BL644" s="201"/>
      <c r="BM644" s="201"/>
    </row>
    <row r="645" spans="1:65" ht="21" customHeight="1">
      <c r="A645" s="201"/>
      <c r="B645" s="201"/>
      <c r="C645" s="201"/>
      <c r="D645" s="201"/>
      <c r="G645" s="263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201"/>
      <c r="AT645" s="201"/>
      <c r="BK645" s="201"/>
      <c r="BL645" s="201"/>
      <c r="BM645" s="201"/>
    </row>
    <row r="646" spans="1:65" ht="21" customHeight="1">
      <c r="A646" s="201"/>
      <c r="B646" s="201"/>
      <c r="C646" s="201"/>
      <c r="D646" s="201"/>
      <c r="G646" s="263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201"/>
      <c r="AT646" s="201"/>
      <c r="BK646" s="201"/>
      <c r="BL646" s="201"/>
      <c r="BM646" s="201"/>
    </row>
    <row r="647" spans="1:65" ht="21" customHeight="1">
      <c r="A647" s="201"/>
      <c r="B647" s="201"/>
      <c r="C647" s="201"/>
      <c r="D647" s="201"/>
      <c r="G647" s="263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201"/>
      <c r="AT647" s="201"/>
      <c r="BK647" s="201"/>
      <c r="BL647" s="201"/>
      <c r="BM647" s="201"/>
    </row>
    <row r="648" spans="1:65" ht="21" customHeight="1">
      <c r="A648" s="201"/>
      <c r="B648" s="201"/>
      <c r="C648" s="201"/>
      <c r="D648" s="201"/>
      <c r="G648" s="263"/>
      <c r="I648" s="201"/>
      <c r="J648" s="20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201"/>
      <c r="AT648" s="201"/>
      <c r="BK648" s="201"/>
      <c r="BL648" s="201"/>
      <c r="BM648" s="201"/>
    </row>
    <row r="649" spans="1:65" ht="21" customHeight="1">
      <c r="A649" s="201"/>
      <c r="B649" s="201"/>
      <c r="C649" s="201"/>
      <c r="D649" s="201"/>
      <c r="G649" s="263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1"/>
      <c r="X649" s="201"/>
      <c r="Y649" s="201"/>
      <c r="Z649" s="201"/>
      <c r="AA649" s="201"/>
      <c r="AB649" s="201"/>
      <c r="AC649" s="201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1"/>
      <c r="AT649" s="201"/>
      <c r="BK649" s="201"/>
      <c r="BL649" s="201"/>
      <c r="BM649" s="201"/>
    </row>
    <row r="650" spans="1:65" ht="21" customHeight="1">
      <c r="A650" s="201"/>
      <c r="B650" s="201"/>
      <c r="C650" s="201"/>
      <c r="D650" s="201"/>
      <c r="G650" s="263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T650" s="201"/>
      <c r="BK650" s="201"/>
      <c r="BL650" s="201"/>
      <c r="BM650" s="201"/>
    </row>
    <row r="651" spans="1:65" ht="21" customHeight="1">
      <c r="A651" s="201"/>
      <c r="B651" s="201"/>
      <c r="C651" s="201"/>
      <c r="D651" s="201"/>
      <c r="G651" s="263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T651" s="201"/>
      <c r="BK651" s="201"/>
      <c r="BL651" s="201"/>
      <c r="BM651" s="201"/>
    </row>
    <row r="652" spans="1:65" ht="21" customHeight="1">
      <c r="A652" s="201"/>
      <c r="B652" s="201"/>
      <c r="C652" s="201"/>
      <c r="D652" s="201"/>
      <c r="G652" s="263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T652" s="201"/>
      <c r="BK652" s="201"/>
      <c r="BL652" s="201"/>
      <c r="BM652" s="201"/>
    </row>
    <row r="653" spans="1:65" ht="21" customHeight="1">
      <c r="A653" s="201"/>
      <c r="B653" s="201"/>
      <c r="C653" s="201"/>
      <c r="D653" s="201"/>
      <c r="G653" s="263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  <c r="Z653" s="201"/>
      <c r="AA653" s="201"/>
      <c r="AB653" s="201"/>
      <c r="AC653" s="201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T653" s="201"/>
      <c r="BK653" s="201"/>
      <c r="BL653" s="201"/>
      <c r="BM653" s="201"/>
    </row>
    <row r="654" spans="1:65" ht="21" customHeight="1">
      <c r="A654" s="201"/>
      <c r="B654" s="201"/>
      <c r="C654" s="201"/>
      <c r="D654" s="201"/>
      <c r="G654" s="263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T654" s="201"/>
      <c r="BK654" s="201"/>
      <c r="BL654" s="201"/>
      <c r="BM654" s="201"/>
    </row>
    <row r="655" spans="1:65" ht="21" customHeight="1">
      <c r="A655" s="201"/>
      <c r="B655" s="201"/>
      <c r="C655" s="201"/>
      <c r="D655" s="201"/>
      <c r="G655" s="263"/>
      <c r="I655" s="201"/>
      <c r="J655" s="201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T655" s="201"/>
      <c r="BK655" s="201"/>
      <c r="BL655" s="201"/>
      <c r="BM655" s="201"/>
    </row>
    <row r="656" spans="1:65" ht="21" customHeight="1">
      <c r="A656" s="201"/>
      <c r="B656" s="201"/>
      <c r="C656" s="201"/>
      <c r="D656" s="201"/>
      <c r="G656" s="263"/>
      <c r="I656" s="201"/>
      <c r="J656" s="201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T656" s="201"/>
      <c r="BK656" s="201"/>
      <c r="BL656" s="201"/>
      <c r="BM656" s="201"/>
    </row>
    <row r="657" spans="1:65" ht="21" customHeight="1">
      <c r="A657" s="201"/>
      <c r="B657" s="201"/>
      <c r="C657" s="201"/>
      <c r="D657" s="201"/>
      <c r="G657" s="263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T657" s="201"/>
      <c r="BK657" s="201"/>
      <c r="BL657" s="201"/>
      <c r="BM657" s="201"/>
    </row>
    <row r="658" spans="1:65" ht="21" customHeight="1">
      <c r="A658" s="201"/>
      <c r="B658" s="201"/>
      <c r="C658" s="201"/>
      <c r="D658" s="201"/>
      <c r="G658" s="263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T658" s="201"/>
      <c r="BK658" s="201"/>
      <c r="BL658" s="201"/>
      <c r="BM658" s="201"/>
    </row>
    <row r="659" spans="1:65" ht="21" customHeight="1">
      <c r="A659" s="201"/>
      <c r="B659" s="201"/>
      <c r="C659" s="201"/>
      <c r="D659" s="201"/>
      <c r="G659" s="263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T659" s="201"/>
      <c r="BK659" s="201"/>
      <c r="BL659" s="201"/>
      <c r="BM659" s="201"/>
    </row>
    <row r="660" spans="1:65" ht="21" customHeight="1">
      <c r="A660" s="201"/>
      <c r="B660" s="201"/>
      <c r="C660" s="201"/>
      <c r="D660" s="201"/>
      <c r="G660" s="263"/>
      <c r="I660" s="201"/>
      <c r="J660" s="201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T660" s="201"/>
      <c r="BK660" s="201"/>
      <c r="BL660" s="201"/>
      <c r="BM660" s="201"/>
    </row>
    <row r="661" spans="1:65" ht="21" customHeight="1">
      <c r="A661" s="201"/>
      <c r="B661" s="201"/>
      <c r="C661" s="201"/>
      <c r="D661" s="201"/>
      <c r="G661" s="263"/>
      <c r="I661" s="201"/>
      <c r="J661" s="201"/>
      <c r="K661" s="201"/>
      <c r="L661" s="201"/>
      <c r="M661" s="201"/>
      <c r="N661" s="201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T661" s="201"/>
      <c r="BK661" s="201"/>
      <c r="BL661" s="201"/>
      <c r="BM661" s="201"/>
    </row>
    <row r="662" spans="1:65" ht="21" customHeight="1">
      <c r="A662" s="201"/>
      <c r="B662" s="201"/>
      <c r="C662" s="201"/>
      <c r="D662" s="201"/>
      <c r="G662" s="263"/>
      <c r="I662" s="201"/>
      <c r="J662" s="201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  <c r="Z662" s="201"/>
      <c r="AA662" s="201"/>
      <c r="AB662" s="201"/>
      <c r="AC662" s="201"/>
      <c r="AD662" s="201"/>
      <c r="AE662" s="201"/>
      <c r="AF662" s="201"/>
      <c r="AG662" s="201"/>
      <c r="AH662" s="201"/>
      <c r="AI662" s="201"/>
      <c r="AJ662" s="201"/>
      <c r="AK662" s="201"/>
      <c r="AL662" s="201"/>
      <c r="AM662" s="201"/>
      <c r="AN662" s="201"/>
      <c r="AO662" s="201"/>
      <c r="AT662" s="201"/>
      <c r="BK662" s="201"/>
      <c r="BL662" s="201"/>
      <c r="BM662" s="201"/>
    </row>
    <row r="663" spans="1:65" ht="21" customHeight="1">
      <c r="A663" s="201"/>
      <c r="B663" s="201"/>
      <c r="C663" s="201"/>
      <c r="D663" s="201"/>
      <c r="G663" s="263"/>
      <c r="I663" s="201"/>
      <c r="J663" s="201"/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1"/>
      <c r="V663" s="201"/>
      <c r="W663" s="201"/>
      <c r="X663" s="201"/>
      <c r="Y663" s="201"/>
      <c r="Z663" s="201"/>
      <c r="AA663" s="201"/>
      <c r="AB663" s="201"/>
      <c r="AC663" s="201"/>
      <c r="AD663" s="201"/>
      <c r="AE663" s="201"/>
      <c r="AF663" s="201"/>
      <c r="AG663" s="201"/>
      <c r="AH663" s="201"/>
      <c r="AI663" s="201"/>
      <c r="AJ663" s="201"/>
      <c r="AK663" s="201"/>
      <c r="AL663" s="201"/>
      <c r="AM663" s="201"/>
      <c r="AN663" s="201"/>
      <c r="AO663" s="201"/>
      <c r="AT663" s="201"/>
      <c r="BK663" s="201"/>
      <c r="BL663" s="201"/>
      <c r="BM663" s="201"/>
    </row>
    <row r="664" spans="1:65" ht="21" customHeight="1">
      <c r="A664" s="201"/>
      <c r="B664" s="201"/>
      <c r="C664" s="201"/>
      <c r="D664" s="201"/>
      <c r="G664" s="263"/>
      <c r="I664" s="201"/>
      <c r="J664" s="201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T664" s="201"/>
      <c r="BK664" s="201"/>
      <c r="BL664" s="201"/>
      <c r="BM664" s="201"/>
    </row>
    <row r="665" spans="1:65" ht="21" customHeight="1">
      <c r="A665" s="201"/>
      <c r="B665" s="201"/>
      <c r="C665" s="201"/>
      <c r="D665" s="201"/>
      <c r="G665" s="263"/>
      <c r="I665" s="201"/>
      <c r="J665" s="201"/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T665" s="201"/>
      <c r="BK665" s="201"/>
      <c r="BL665" s="201"/>
      <c r="BM665" s="201"/>
    </row>
    <row r="666" spans="1:65" ht="21" customHeight="1">
      <c r="A666" s="201"/>
      <c r="B666" s="201"/>
      <c r="C666" s="201"/>
      <c r="D666" s="201"/>
      <c r="G666" s="263"/>
      <c r="I666" s="201"/>
      <c r="J666" s="201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T666" s="201"/>
      <c r="BK666" s="201"/>
      <c r="BL666" s="201"/>
      <c r="BM666" s="201"/>
    </row>
    <row r="667" spans="1:65" ht="21" customHeight="1">
      <c r="A667" s="201"/>
      <c r="B667" s="201"/>
      <c r="C667" s="201"/>
      <c r="D667" s="201"/>
      <c r="G667" s="263"/>
      <c r="I667" s="201"/>
      <c r="J667" s="201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T667" s="201"/>
      <c r="BK667" s="201"/>
      <c r="BL667" s="201"/>
      <c r="BM667" s="201"/>
    </row>
    <row r="668" spans="1:65" ht="21" customHeight="1">
      <c r="A668" s="201"/>
      <c r="B668" s="201"/>
      <c r="C668" s="201"/>
      <c r="D668" s="201"/>
      <c r="G668" s="263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T668" s="201"/>
      <c r="BK668" s="201"/>
      <c r="BL668" s="201"/>
      <c r="BM668" s="201"/>
    </row>
    <row r="669" spans="1:65" ht="21" customHeight="1">
      <c r="A669" s="201"/>
      <c r="B669" s="201"/>
      <c r="C669" s="201"/>
      <c r="D669" s="201"/>
      <c r="G669" s="263"/>
      <c r="I669" s="201"/>
      <c r="J669" s="201"/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T669" s="201"/>
      <c r="BK669" s="201"/>
      <c r="BL669" s="201"/>
      <c r="BM669" s="201"/>
    </row>
    <row r="670" spans="1:65" ht="21" customHeight="1">
      <c r="A670" s="201"/>
      <c r="B670" s="201"/>
      <c r="C670" s="201"/>
      <c r="D670" s="201"/>
      <c r="G670" s="263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1"/>
      <c r="V670" s="201"/>
      <c r="W670" s="201"/>
      <c r="X670" s="201"/>
      <c r="Y670" s="201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T670" s="201"/>
      <c r="BK670" s="201"/>
      <c r="BL670" s="201"/>
      <c r="BM670" s="201"/>
    </row>
    <row r="671" spans="1:65" ht="21" customHeight="1">
      <c r="A671" s="201"/>
      <c r="B671" s="201"/>
      <c r="C671" s="201"/>
      <c r="D671" s="201"/>
      <c r="G671" s="263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1"/>
      <c r="V671" s="201"/>
      <c r="W671" s="201"/>
      <c r="X671" s="201"/>
      <c r="Y671" s="201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T671" s="201"/>
      <c r="BK671" s="201"/>
      <c r="BL671" s="201"/>
      <c r="BM671" s="201"/>
    </row>
    <row r="672" spans="1:65" ht="21" customHeight="1">
      <c r="A672" s="201"/>
      <c r="B672" s="201"/>
      <c r="C672" s="201"/>
      <c r="D672" s="201"/>
      <c r="G672" s="263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T672" s="201"/>
      <c r="BK672" s="201"/>
      <c r="BL672" s="201"/>
      <c r="BM672" s="201"/>
    </row>
    <row r="673" spans="1:65" ht="21" customHeight="1">
      <c r="A673" s="201"/>
      <c r="B673" s="201"/>
      <c r="C673" s="201"/>
      <c r="D673" s="201"/>
      <c r="G673" s="263"/>
      <c r="I673" s="201"/>
      <c r="J673" s="201"/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1"/>
      <c r="V673" s="201"/>
      <c r="W673" s="201"/>
      <c r="X673" s="201"/>
      <c r="Y673" s="201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T673" s="201"/>
      <c r="BK673" s="201"/>
      <c r="BL673" s="201"/>
      <c r="BM673" s="201"/>
    </row>
    <row r="674" spans="1:65" ht="21" customHeight="1">
      <c r="A674" s="201"/>
      <c r="B674" s="201"/>
      <c r="C674" s="201"/>
      <c r="D674" s="201"/>
      <c r="G674" s="263"/>
      <c r="I674" s="201"/>
      <c r="J674" s="201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1"/>
      <c r="V674" s="201"/>
      <c r="W674" s="201"/>
      <c r="X674" s="201"/>
      <c r="Y674" s="201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T674" s="201"/>
      <c r="BK674" s="201"/>
      <c r="BL674" s="201"/>
      <c r="BM674" s="201"/>
    </row>
    <row r="675" spans="1:65" ht="21" customHeight="1">
      <c r="A675" s="201"/>
      <c r="B675" s="201"/>
      <c r="C675" s="201"/>
      <c r="D675" s="201"/>
      <c r="G675" s="263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1"/>
      <c r="V675" s="201"/>
      <c r="W675" s="201"/>
      <c r="X675" s="201"/>
      <c r="Y675" s="201"/>
      <c r="Z675" s="201"/>
      <c r="AA675" s="201"/>
      <c r="AB675" s="201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T675" s="201"/>
      <c r="BK675" s="201"/>
      <c r="BL675" s="201"/>
      <c r="BM675" s="201"/>
    </row>
    <row r="676" spans="1:65" ht="21" customHeight="1">
      <c r="A676" s="201"/>
      <c r="B676" s="201"/>
      <c r="C676" s="201"/>
      <c r="D676" s="201"/>
      <c r="G676" s="263"/>
      <c r="I676" s="201"/>
      <c r="J676" s="201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1"/>
      <c r="V676" s="201"/>
      <c r="W676" s="201"/>
      <c r="X676" s="201"/>
      <c r="Y676" s="201"/>
      <c r="Z676" s="201"/>
      <c r="AA676" s="201"/>
      <c r="AB676" s="201"/>
      <c r="AC676" s="201"/>
      <c r="AD676" s="201"/>
      <c r="AE676" s="201"/>
      <c r="AF676" s="201"/>
      <c r="AG676" s="201"/>
      <c r="AH676" s="201"/>
      <c r="AI676" s="201"/>
      <c r="AJ676" s="201"/>
      <c r="AK676" s="201"/>
      <c r="AL676" s="201"/>
      <c r="AM676" s="201"/>
      <c r="AN676" s="201"/>
      <c r="AO676" s="201"/>
      <c r="AT676" s="201"/>
      <c r="BK676" s="201"/>
      <c r="BL676" s="201"/>
      <c r="BM676" s="201"/>
    </row>
    <row r="677" spans="1:65" ht="21" customHeight="1">
      <c r="A677" s="201"/>
      <c r="B677" s="201"/>
      <c r="C677" s="201"/>
      <c r="D677" s="201"/>
      <c r="G677" s="263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1"/>
      <c r="V677" s="201"/>
      <c r="W677" s="201"/>
      <c r="X677" s="201"/>
      <c r="Y677" s="201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T677" s="201"/>
      <c r="BK677" s="201"/>
      <c r="BL677" s="201"/>
      <c r="BM677" s="201"/>
    </row>
    <row r="678" spans="1:65" ht="21" customHeight="1">
      <c r="A678" s="201"/>
      <c r="B678" s="201"/>
      <c r="C678" s="201"/>
      <c r="D678" s="201"/>
      <c r="G678" s="263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1"/>
      <c r="V678" s="201"/>
      <c r="W678" s="201"/>
      <c r="X678" s="201"/>
      <c r="Y678" s="201"/>
      <c r="Z678" s="201"/>
      <c r="AA678" s="201"/>
      <c r="AB678" s="201"/>
      <c r="AC678" s="201"/>
      <c r="AD678" s="201"/>
      <c r="AE678" s="201"/>
      <c r="AF678" s="201"/>
      <c r="AG678" s="201"/>
      <c r="AH678" s="201"/>
      <c r="AI678" s="201"/>
      <c r="AJ678" s="201"/>
      <c r="AK678" s="201"/>
      <c r="AL678" s="201"/>
      <c r="AM678" s="201"/>
      <c r="AN678" s="201"/>
      <c r="AO678" s="201"/>
      <c r="AT678" s="201"/>
      <c r="BK678" s="201"/>
      <c r="BL678" s="201"/>
      <c r="BM678" s="201"/>
    </row>
    <row r="679" spans="1:65" ht="21" customHeight="1">
      <c r="A679" s="201"/>
      <c r="B679" s="201"/>
      <c r="C679" s="201"/>
      <c r="D679" s="201"/>
      <c r="G679" s="263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1"/>
      <c r="V679" s="201"/>
      <c r="W679" s="201"/>
      <c r="X679" s="201"/>
      <c r="Y679" s="201"/>
      <c r="Z679" s="201"/>
      <c r="AA679" s="201"/>
      <c r="AB679" s="201"/>
      <c r="AC679" s="201"/>
      <c r="AD679" s="201"/>
      <c r="AE679" s="201"/>
      <c r="AF679" s="201"/>
      <c r="AG679" s="201"/>
      <c r="AH679" s="201"/>
      <c r="AI679" s="201"/>
      <c r="AJ679" s="201"/>
      <c r="AK679" s="201"/>
      <c r="AL679" s="201"/>
      <c r="AM679" s="201"/>
      <c r="AN679" s="201"/>
      <c r="AO679" s="201"/>
      <c r="AT679" s="201"/>
      <c r="BK679" s="201"/>
      <c r="BL679" s="201"/>
      <c r="BM679" s="201"/>
    </row>
    <row r="680" spans="1:65" ht="21" customHeight="1">
      <c r="A680" s="201"/>
      <c r="B680" s="201"/>
      <c r="C680" s="201"/>
      <c r="D680" s="201"/>
      <c r="G680" s="263"/>
      <c r="I680" s="201"/>
      <c r="J680" s="201"/>
      <c r="K680" s="201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T680" s="201"/>
      <c r="BK680" s="201"/>
      <c r="BL680" s="201"/>
      <c r="BM680" s="201"/>
    </row>
    <row r="681" spans="1:65" ht="21" customHeight="1">
      <c r="A681" s="201"/>
      <c r="B681" s="201"/>
      <c r="C681" s="201"/>
      <c r="D681" s="201"/>
      <c r="G681" s="263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F681" s="201"/>
      <c r="AG681" s="201"/>
      <c r="AH681" s="201"/>
      <c r="AI681" s="201"/>
      <c r="AJ681" s="201"/>
      <c r="AK681" s="201"/>
      <c r="AL681" s="201"/>
      <c r="AM681" s="201"/>
      <c r="AN681" s="201"/>
      <c r="AO681" s="201"/>
      <c r="AT681" s="201"/>
      <c r="BK681" s="201"/>
      <c r="BL681" s="201"/>
      <c r="BM681" s="201"/>
    </row>
    <row r="682" spans="1:65" ht="21" customHeight="1">
      <c r="A682" s="201"/>
      <c r="B682" s="201"/>
      <c r="C682" s="201"/>
      <c r="D682" s="201"/>
      <c r="G682" s="263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T682" s="201"/>
      <c r="BK682" s="201"/>
      <c r="BL682" s="201"/>
      <c r="BM682" s="201"/>
    </row>
    <row r="683" spans="1:65" ht="21" customHeight="1">
      <c r="A683" s="201"/>
      <c r="B683" s="201"/>
      <c r="C683" s="201"/>
      <c r="D683" s="201"/>
      <c r="G683" s="263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T683" s="201"/>
      <c r="BK683" s="201"/>
      <c r="BL683" s="201"/>
      <c r="BM683" s="201"/>
    </row>
    <row r="684" spans="1:65" ht="21" customHeight="1">
      <c r="A684" s="201"/>
      <c r="B684" s="201"/>
      <c r="C684" s="201"/>
      <c r="D684" s="201"/>
      <c r="G684" s="263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  <c r="Z684" s="201"/>
      <c r="AA684" s="201"/>
      <c r="AB684" s="201"/>
      <c r="AC684" s="201"/>
      <c r="AD684" s="201"/>
      <c r="AE684" s="201"/>
      <c r="AF684" s="201"/>
      <c r="AG684" s="201"/>
      <c r="AH684" s="201"/>
      <c r="AI684" s="201"/>
      <c r="AJ684" s="201"/>
      <c r="AK684" s="201"/>
      <c r="AL684" s="201"/>
      <c r="AM684" s="201"/>
      <c r="AN684" s="201"/>
      <c r="AO684" s="201"/>
      <c r="AT684" s="201"/>
      <c r="BK684" s="201"/>
      <c r="BL684" s="201"/>
      <c r="BM684" s="201"/>
    </row>
    <row r="685" spans="1:65" ht="21" customHeight="1">
      <c r="A685" s="201"/>
      <c r="B685" s="201"/>
      <c r="C685" s="201"/>
      <c r="D685" s="201"/>
      <c r="G685" s="263"/>
      <c r="I685" s="201"/>
      <c r="J685" s="201"/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1"/>
      <c r="V685" s="201"/>
      <c r="W685" s="201"/>
      <c r="X685" s="201"/>
      <c r="Y685" s="201"/>
      <c r="Z685" s="201"/>
      <c r="AA685" s="201"/>
      <c r="AB685" s="201"/>
      <c r="AC685" s="201"/>
      <c r="AD685" s="201"/>
      <c r="AE685" s="201"/>
      <c r="AF685" s="201"/>
      <c r="AG685" s="201"/>
      <c r="AH685" s="201"/>
      <c r="AI685" s="201"/>
      <c r="AJ685" s="201"/>
      <c r="AK685" s="201"/>
      <c r="AL685" s="201"/>
      <c r="AM685" s="201"/>
      <c r="AN685" s="201"/>
      <c r="AO685" s="201"/>
      <c r="AT685" s="201"/>
      <c r="BK685" s="201"/>
      <c r="BL685" s="201"/>
      <c r="BM685" s="201"/>
    </row>
    <row r="686" spans="1:65" ht="21" customHeight="1">
      <c r="A686" s="201"/>
      <c r="B686" s="201"/>
      <c r="C686" s="201"/>
      <c r="D686" s="201"/>
      <c r="G686" s="263"/>
      <c r="I686" s="201"/>
      <c r="J686" s="201"/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  <c r="Z686" s="201"/>
      <c r="AA686" s="201"/>
      <c r="AB686" s="201"/>
      <c r="AC686" s="201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1"/>
      <c r="AO686" s="201"/>
      <c r="AT686" s="201"/>
      <c r="BK686" s="201"/>
      <c r="BL686" s="201"/>
      <c r="BM686" s="201"/>
    </row>
    <row r="687" spans="1:65" ht="21" customHeight="1">
      <c r="A687" s="201"/>
      <c r="B687" s="201"/>
      <c r="C687" s="201"/>
      <c r="D687" s="201"/>
      <c r="G687" s="263"/>
      <c r="I687" s="201"/>
      <c r="J687" s="201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1"/>
      <c r="V687" s="201"/>
      <c r="W687" s="201"/>
      <c r="X687" s="201"/>
      <c r="Y687" s="201"/>
      <c r="Z687" s="201"/>
      <c r="AA687" s="201"/>
      <c r="AB687" s="201"/>
      <c r="AC687" s="201"/>
      <c r="AD687" s="201"/>
      <c r="AE687" s="201"/>
      <c r="AF687" s="201"/>
      <c r="AG687" s="201"/>
      <c r="AH687" s="201"/>
      <c r="AI687" s="201"/>
      <c r="AJ687" s="201"/>
      <c r="AK687" s="201"/>
      <c r="AL687" s="201"/>
      <c r="AM687" s="201"/>
      <c r="AN687" s="201"/>
      <c r="AO687" s="201"/>
      <c r="AT687" s="201"/>
      <c r="BK687" s="201"/>
      <c r="BL687" s="201"/>
      <c r="BM687" s="201"/>
    </row>
    <row r="688" spans="1:65" ht="21" customHeight="1">
      <c r="A688" s="201"/>
      <c r="B688" s="201"/>
      <c r="C688" s="201"/>
      <c r="D688" s="201"/>
      <c r="G688" s="263"/>
      <c r="I688" s="201"/>
      <c r="J688" s="201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1"/>
      <c r="V688" s="201"/>
      <c r="W688" s="201"/>
      <c r="X688" s="201"/>
      <c r="Y688" s="201"/>
      <c r="Z688" s="201"/>
      <c r="AA688" s="201"/>
      <c r="AB688" s="201"/>
      <c r="AC688" s="201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1"/>
      <c r="AO688" s="201"/>
      <c r="AT688" s="201"/>
      <c r="BK688" s="201"/>
      <c r="BL688" s="201"/>
      <c r="BM688" s="201"/>
    </row>
    <row r="689" spans="1:65" ht="21" customHeight="1">
      <c r="A689" s="201"/>
      <c r="B689" s="201"/>
      <c r="C689" s="201"/>
      <c r="D689" s="201"/>
      <c r="G689" s="263"/>
      <c r="I689" s="201"/>
      <c r="J689" s="201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1"/>
      <c r="V689" s="201"/>
      <c r="W689" s="201"/>
      <c r="X689" s="201"/>
      <c r="Y689" s="201"/>
      <c r="Z689" s="201"/>
      <c r="AA689" s="201"/>
      <c r="AB689" s="201"/>
      <c r="AC689" s="201"/>
      <c r="AD689" s="201"/>
      <c r="AE689" s="201"/>
      <c r="AF689" s="201"/>
      <c r="AG689" s="201"/>
      <c r="AH689" s="201"/>
      <c r="AI689" s="201"/>
      <c r="AJ689" s="201"/>
      <c r="AK689" s="201"/>
      <c r="AL689" s="201"/>
      <c r="AM689" s="201"/>
      <c r="AN689" s="201"/>
      <c r="AO689" s="201"/>
      <c r="AT689" s="201"/>
      <c r="BK689" s="201"/>
      <c r="BL689" s="201"/>
      <c r="BM689" s="201"/>
    </row>
    <row r="690" spans="1:65" ht="21" customHeight="1">
      <c r="A690" s="201"/>
      <c r="B690" s="201"/>
      <c r="C690" s="201"/>
      <c r="D690" s="201"/>
      <c r="G690" s="263"/>
      <c r="I690" s="201"/>
      <c r="J690" s="201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T690" s="201"/>
      <c r="BK690" s="201"/>
      <c r="BL690" s="201"/>
      <c r="BM690" s="201"/>
    </row>
    <row r="691" spans="1:65" ht="21" customHeight="1">
      <c r="A691" s="201"/>
      <c r="B691" s="201"/>
      <c r="C691" s="201"/>
      <c r="D691" s="201"/>
      <c r="G691" s="263"/>
      <c r="I691" s="201"/>
      <c r="J691" s="201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T691" s="201"/>
      <c r="BK691" s="201"/>
      <c r="BL691" s="201"/>
      <c r="BM691" s="201"/>
    </row>
    <row r="692" spans="1:65" ht="21" customHeight="1">
      <c r="A692" s="201"/>
      <c r="B692" s="201"/>
      <c r="C692" s="201"/>
      <c r="D692" s="201"/>
      <c r="G692" s="263"/>
      <c r="I692" s="201"/>
      <c r="J692" s="201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T692" s="201"/>
      <c r="BK692" s="201"/>
      <c r="BL692" s="201"/>
      <c r="BM692" s="201"/>
    </row>
    <row r="693" spans="1:65" ht="21" customHeight="1">
      <c r="A693" s="201"/>
      <c r="B693" s="201"/>
      <c r="C693" s="201"/>
      <c r="D693" s="201"/>
      <c r="G693" s="263"/>
      <c r="I693" s="201"/>
      <c r="J693" s="201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T693" s="201"/>
      <c r="BK693" s="201"/>
      <c r="BL693" s="201"/>
      <c r="BM693" s="201"/>
    </row>
    <row r="694" spans="1:65" ht="21" customHeight="1">
      <c r="A694" s="201"/>
      <c r="B694" s="201"/>
      <c r="C694" s="201"/>
      <c r="D694" s="201"/>
      <c r="G694" s="263"/>
      <c r="I694" s="201"/>
      <c r="J694" s="201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T694" s="201"/>
      <c r="BK694" s="201"/>
      <c r="BL694" s="201"/>
      <c r="BM694" s="201"/>
    </row>
    <row r="695" spans="1:65" ht="21" customHeight="1">
      <c r="A695" s="201"/>
      <c r="B695" s="201"/>
      <c r="C695" s="201"/>
      <c r="D695" s="201"/>
      <c r="G695" s="263"/>
      <c r="I695" s="201"/>
      <c r="J695" s="201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T695" s="201"/>
      <c r="BK695" s="201"/>
      <c r="BL695" s="201"/>
      <c r="BM695" s="201"/>
    </row>
    <row r="696" spans="1:65" ht="21" customHeight="1">
      <c r="A696" s="201"/>
      <c r="B696" s="201"/>
      <c r="C696" s="201"/>
      <c r="D696" s="201"/>
      <c r="G696" s="263"/>
      <c r="I696" s="201"/>
      <c r="J696" s="201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T696" s="201"/>
      <c r="BK696" s="201"/>
      <c r="BL696" s="201"/>
      <c r="BM696" s="201"/>
    </row>
    <row r="697" spans="1:65" ht="21" customHeight="1">
      <c r="A697" s="201"/>
      <c r="B697" s="201"/>
      <c r="C697" s="201"/>
      <c r="D697" s="201"/>
      <c r="G697" s="263"/>
      <c r="I697" s="201"/>
      <c r="J697" s="201"/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1"/>
      <c r="V697" s="201"/>
      <c r="W697" s="201"/>
      <c r="X697" s="201"/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T697" s="201"/>
      <c r="BK697" s="201"/>
      <c r="BL697" s="201"/>
      <c r="BM697" s="201"/>
    </row>
    <row r="698" spans="1:65" ht="21" customHeight="1">
      <c r="A698" s="201"/>
      <c r="B698" s="201"/>
      <c r="C698" s="201"/>
      <c r="D698" s="201"/>
      <c r="G698" s="263"/>
      <c r="I698" s="201"/>
      <c r="J698" s="201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1"/>
      <c r="V698" s="201"/>
      <c r="W698" s="201"/>
      <c r="X698" s="201"/>
      <c r="Y698" s="201"/>
      <c r="Z698" s="201"/>
      <c r="AA698" s="201"/>
      <c r="AB698" s="201"/>
      <c r="AC698" s="201"/>
      <c r="AD698" s="201"/>
      <c r="AE698" s="201"/>
      <c r="AF698" s="201"/>
      <c r="AG698" s="201"/>
      <c r="AH698" s="201"/>
      <c r="AI698" s="201"/>
      <c r="AJ698" s="201"/>
      <c r="AK698" s="201"/>
      <c r="AL698" s="201"/>
      <c r="AM698" s="201"/>
      <c r="AN698" s="201"/>
      <c r="AO698" s="201"/>
      <c r="AT698" s="201"/>
      <c r="BK698" s="201"/>
      <c r="BL698" s="201"/>
      <c r="BM698" s="201"/>
    </row>
    <row r="699" spans="1:65" ht="21" customHeight="1">
      <c r="A699" s="201"/>
      <c r="B699" s="201"/>
      <c r="C699" s="201"/>
      <c r="D699" s="201"/>
      <c r="G699" s="263"/>
      <c r="I699" s="201"/>
      <c r="J699" s="201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1"/>
      <c r="V699" s="201"/>
      <c r="W699" s="201"/>
      <c r="X699" s="201"/>
      <c r="Y699" s="201"/>
      <c r="Z699" s="201"/>
      <c r="AA699" s="201"/>
      <c r="AB699" s="201"/>
      <c r="AC699" s="201"/>
      <c r="AD699" s="201"/>
      <c r="AE699" s="201"/>
      <c r="AF699" s="201"/>
      <c r="AG699" s="201"/>
      <c r="AH699" s="201"/>
      <c r="AI699" s="201"/>
      <c r="AJ699" s="201"/>
      <c r="AK699" s="201"/>
      <c r="AL699" s="201"/>
      <c r="AM699" s="201"/>
      <c r="AN699" s="201"/>
      <c r="AO699" s="201"/>
      <c r="AT699" s="201"/>
      <c r="BK699" s="201"/>
      <c r="BL699" s="201"/>
      <c r="BM699" s="201"/>
    </row>
    <row r="700" spans="1:65" ht="21" customHeight="1">
      <c r="A700" s="201"/>
      <c r="B700" s="201"/>
      <c r="C700" s="201"/>
      <c r="D700" s="201"/>
      <c r="G700" s="263"/>
      <c r="I700" s="201"/>
      <c r="J700" s="201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1"/>
      <c r="V700" s="201"/>
      <c r="W700" s="201"/>
      <c r="X700" s="201"/>
      <c r="Y700" s="201"/>
      <c r="Z700" s="201"/>
      <c r="AA700" s="201"/>
      <c r="AB700" s="201"/>
      <c r="AC700" s="201"/>
      <c r="AD700" s="201"/>
      <c r="AE700" s="201"/>
      <c r="AF700" s="201"/>
      <c r="AG700" s="201"/>
      <c r="AH700" s="201"/>
      <c r="AI700" s="201"/>
      <c r="AJ700" s="201"/>
      <c r="AK700" s="201"/>
      <c r="AL700" s="201"/>
      <c r="AM700" s="201"/>
      <c r="AN700" s="201"/>
      <c r="AO700" s="201"/>
      <c r="AT700" s="201"/>
      <c r="BK700" s="201"/>
      <c r="BL700" s="201"/>
      <c r="BM700" s="201"/>
    </row>
    <row r="701" spans="1:65" ht="21" customHeight="1">
      <c r="A701" s="201"/>
      <c r="B701" s="201"/>
      <c r="C701" s="201"/>
      <c r="D701" s="201"/>
      <c r="G701" s="263"/>
      <c r="I701" s="201"/>
      <c r="J701" s="201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1"/>
      <c r="X701" s="201"/>
      <c r="Y701" s="201"/>
      <c r="Z701" s="201"/>
      <c r="AA701" s="201"/>
      <c r="AB701" s="201"/>
      <c r="AC701" s="201"/>
      <c r="AD701" s="201"/>
      <c r="AE701" s="201"/>
      <c r="AF701" s="201"/>
      <c r="AG701" s="201"/>
      <c r="AH701" s="201"/>
      <c r="AI701" s="201"/>
      <c r="AJ701" s="201"/>
      <c r="AK701" s="201"/>
      <c r="AL701" s="201"/>
      <c r="AM701" s="201"/>
      <c r="AN701" s="201"/>
      <c r="AO701" s="201"/>
      <c r="AT701" s="201"/>
      <c r="BK701" s="201"/>
      <c r="BL701" s="201"/>
      <c r="BM701" s="201"/>
    </row>
    <row r="702" spans="1:65" ht="21" customHeight="1">
      <c r="A702" s="201"/>
      <c r="B702" s="201"/>
      <c r="C702" s="201"/>
      <c r="D702" s="201"/>
      <c r="G702" s="263"/>
      <c r="I702" s="201"/>
      <c r="J702" s="201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F702" s="201"/>
      <c r="AG702" s="201"/>
      <c r="AH702" s="201"/>
      <c r="AI702" s="201"/>
      <c r="AJ702" s="201"/>
      <c r="AK702" s="201"/>
      <c r="AL702" s="201"/>
      <c r="AM702" s="201"/>
      <c r="AN702" s="201"/>
      <c r="AO702" s="201"/>
      <c r="AT702" s="201"/>
      <c r="BK702" s="201"/>
      <c r="BL702" s="201"/>
      <c r="BM702" s="201"/>
    </row>
    <row r="703" spans="1:65" ht="21" customHeight="1">
      <c r="A703" s="201"/>
      <c r="B703" s="201"/>
      <c r="C703" s="201"/>
      <c r="D703" s="201"/>
      <c r="G703" s="263"/>
      <c r="I703" s="201"/>
      <c r="J703" s="201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T703" s="201"/>
      <c r="BK703" s="201"/>
      <c r="BL703" s="201"/>
      <c r="BM703" s="201"/>
    </row>
    <row r="704" spans="1:65" ht="21" customHeight="1">
      <c r="A704" s="201"/>
      <c r="B704" s="201"/>
      <c r="C704" s="201"/>
      <c r="D704" s="201"/>
      <c r="G704" s="263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T704" s="201"/>
      <c r="BK704" s="201"/>
      <c r="BL704" s="201"/>
      <c r="BM704" s="201"/>
    </row>
    <row r="705" spans="1:65" ht="21" customHeight="1">
      <c r="A705" s="201"/>
      <c r="B705" s="201"/>
      <c r="C705" s="201"/>
      <c r="D705" s="201"/>
      <c r="G705" s="263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T705" s="201"/>
      <c r="BK705" s="201"/>
      <c r="BL705" s="201"/>
      <c r="BM705" s="201"/>
    </row>
    <row r="706" spans="1:65" ht="21" customHeight="1">
      <c r="A706" s="201"/>
      <c r="B706" s="201"/>
      <c r="C706" s="201"/>
      <c r="D706" s="201"/>
      <c r="G706" s="263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T706" s="201"/>
      <c r="BK706" s="201"/>
      <c r="BL706" s="201"/>
      <c r="BM706" s="201"/>
    </row>
    <row r="707" spans="1:65" ht="21" customHeight="1">
      <c r="A707" s="201"/>
      <c r="B707" s="201"/>
      <c r="C707" s="201"/>
      <c r="D707" s="201"/>
      <c r="G707" s="263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T707" s="201"/>
      <c r="BK707" s="201"/>
      <c r="BL707" s="201"/>
      <c r="BM707" s="201"/>
    </row>
    <row r="708" spans="1:65" ht="21" customHeight="1">
      <c r="A708" s="201"/>
      <c r="B708" s="201"/>
      <c r="C708" s="201"/>
      <c r="D708" s="201"/>
      <c r="G708" s="263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T708" s="201"/>
      <c r="BK708" s="201"/>
      <c r="BL708" s="201"/>
      <c r="BM708" s="201"/>
    </row>
    <row r="709" spans="1:65" ht="21" customHeight="1">
      <c r="A709" s="201"/>
      <c r="B709" s="201"/>
      <c r="C709" s="201"/>
      <c r="D709" s="201"/>
      <c r="G709" s="263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T709" s="201"/>
      <c r="BK709" s="201"/>
      <c r="BL709" s="201"/>
      <c r="BM709" s="201"/>
    </row>
    <row r="710" spans="1:65" ht="21" customHeight="1">
      <c r="A710" s="201"/>
      <c r="B710" s="201"/>
      <c r="C710" s="201"/>
      <c r="D710" s="201"/>
      <c r="G710" s="263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T710" s="201"/>
      <c r="BK710" s="201"/>
      <c r="BL710" s="201"/>
      <c r="BM710" s="201"/>
    </row>
    <row r="711" spans="1:65" ht="21" customHeight="1">
      <c r="A711" s="201"/>
      <c r="B711" s="201"/>
      <c r="C711" s="201"/>
      <c r="D711" s="201"/>
      <c r="G711" s="263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T711" s="201"/>
      <c r="BK711" s="201"/>
      <c r="BL711" s="201"/>
      <c r="BM711" s="201"/>
    </row>
    <row r="712" spans="1:65" ht="21" customHeight="1">
      <c r="A712" s="201"/>
      <c r="B712" s="201"/>
      <c r="C712" s="201"/>
      <c r="D712" s="201"/>
      <c r="G712" s="263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T712" s="201"/>
      <c r="BK712" s="201"/>
      <c r="BL712" s="201"/>
      <c r="BM712" s="201"/>
    </row>
    <row r="713" spans="1:65" ht="21" customHeight="1">
      <c r="A713" s="201"/>
      <c r="B713" s="201"/>
      <c r="C713" s="201"/>
      <c r="D713" s="201"/>
      <c r="G713" s="263"/>
      <c r="I713" s="201"/>
      <c r="J713" s="201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  <c r="Z713" s="201"/>
      <c r="AA713" s="201"/>
      <c r="AB713" s="201"/>
      <c r="AC713" s="201"/>
      <c r="AD713" s="201"/>
      <c r="AE713" s="201"/>
      <c r="AF713" s="201"/>
      <c r="AG713" s="201"/>
      <c r="AH713" s="201"/>
      <c r="AI713" s="201"/>
      <c r="AJ713" s="201"/>
      <c r="AK713" s="201"/>
      <c r="AL713" s="201"/>
      <c r="AM713" s="201"/>
      <c r="AN713" s="201"/>
      <c r="AO713" s="201"/>
      <c r="AT713" s="201"/>
      <c r="BK713" s="201"/>
      <c r="BL713" s="201"/>
      <c r="BM713" s="201"/>
    </row>
    <row r="714" spans="1:65" ht="21" customHeight="1">
      <c r="A714" s="201"/>
      <c r="B714" s="201"/>
      <c r="C714" s="201"/>
      <c r="D714" s="201"/>
      <c r="G714" s="263"/>
      <c r="I714" s="201"/>
      <c r="J714" s="201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1"/>
      <c r="AO714" s="201"/>
      <c r="AT714" s="201"/>
      <c r="BK714" s="201"/>
      <c r="BL714" s="201"/>
      <c r="BM714" s="201"/>
    </row>
    <row r="715" spans="1:65" ht="21" customHeight="1">
      <c r="A715" s="201"/>
      <c r="B715" s="201"/>
      <c r="C715" s="201"/>
      <c r="D715" s="201"/>
      <c r="G715" s="263"/>
      <c r="I715" s="201"/>
      <c r="J715" s="201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F715" s="201"/>
      <c r="AG715" s="201"/>
      <c r="AH715" s="201"/>
      <c r="AI715" s="201"/>
      <c r="AJ715" s="201"/>
      <c r="AK715" s="201"/>
      <c r="AL715" s="201"/>
      <c r="AM715" s="201"/>
      <c r="AN715" s="201"/>
      <c r="AO715" s="201"/>
      <c r="AT715" s="201"/>
      <c r="BK715" s="201"/>
      <c r="BL715" s="201"/>
      <c r="BM715" s="201"/>
    </row>
    <row r="716" spans="1:65" ht="21" customHeight="1">
      <c r="A716" s="201"/>
      <c r="B716" s="201"/>
      <c r="C716" s="201"/>
      <c r="D716" s="201"/>
      <c r="G716" s="263"/>
      <c r="I716" s="201"/>
      <c r="J716" s="201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T716" s="201"/>
      <c r="BK716" s="201"/>
      <c r="BL716" s="201"/>
      <c r="BM716" s="201"/>
    </row>
    <row r="717" spans="1:65" ht="21" customHeight="1">
      <c r="A717" s="201"/>
      <c r="B717" s="201"/>
      <c r="C717" s="201"/>
      <c r="D717" s="201"/>
      <c r="G717" s="263"/>
      <c r="I717" s="201"/>
      <c r="J717" s="201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F717" s="201"/>
      <c r="AG717" s="201"/>
      <c r="AH717" s="201"/>
      <c r="AI717" s="201"/>
      <c r="AJ717" s="201"/>
      <c r="AK717" s="201"/>
      <c r="AL717" s="201"/>
      <c r="AM717" s="201"/>
      <c r="AN717" s="201"/>
      <c r="AO717" s="201"/>
      <c r="AT717" s="201"/>
      <c r="BK717" s="201"/>
      <c r="BL717" s="201"/>
      <c r="BM717" s="201"/>
    </row>
    <row r="718" spans="1:65" ht="21" customHeight="1">
      <c r="A718" s="201"/>
      <c r="B718" s="201"/>
      <c r="C718" s="201"/>
      <c r="D718" s="201"/>
      <c r="G718" s="263"/>
      <c r="I718" s="201"/>
      <c r="J718" s="201"/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  <c r="Z718" s="201"/>
      <c r="AA718" s="201"/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1"/>
      <c r="AT718" s="201"/>
      <c r="BK718" s="201"/>
      <c r="BL718" s="201"/>
      <c r="BM718" s="201"/>
    </row>
    <row r="719" spans="1:65" ht="21" customHeight="1">
      <c r="A719" s="201"/>
      <c r="B719" s="201"/>
      <c r="C719" s="201"/>
      <c r="D719" s="201"/>
      <c r="G719" s="263"/>
      <c r="I719" s="201"/>
      <c r="J719" s="201"/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1"/>
      <c r="V719" s="201"/>
      <c r="W719" s="201"/>
      <c r="X719" s="201"/>
      <c r="Y719" s="201"/>
      <c r="Z719" s="201"/>
      <c r="AA719" s="201"/>
      <c r="AB719" s="201"/>
      <c r="AC719" s="201"/>
      <c r="AD719" s="201"/>
      <c r="AE719" s="201"/>
      <c r="AF719" s="201"/>
      <c r="AG719" s="201"/>
      <c r="AH719" s="201"/>
      <c r="AI719" s="201"/>
      <c r="AJ719" s="201"/>
      <c r="AK719" s="201"/>
      <c r="AL719" s="201"/>
      <c r="AM719" s="201"/>
      <c r="AN719" s="201"/>
      <c r="AO719" s="201"/>
      <c r="AT719" s="201"/>
      <c r="BK719" s="201"/>
      <c r="BL719" s="201"/>
      <c r="BM719" s="201"/>
    </row>
    <row r="720" spans="1:65" ht="21" customHeight="1">
      <c r="A720" s="201"/>
      <c r="B720" s="201"/>
      <c r="C720" s="201"/>
      <c r="D720" s="201"/>
      <c r="G720" s="263"/>
      <c r="I720" s="201"/>
      <c r="J720" s="201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1"/>
      <c r="V720" s="201"/>
      <c r="W720" s="201"/>
      <c r="X720" s="201"/>
      <c r="Y720" s="201"/>
      <c r="Z720" s="201"/>
      <c r="AA720" s="201"/>
      <c r="AB720" s="201"/>
      <c r="AC720" s="201"/>
      <c r="AD720" s="201"/>
      <c r="AE720" s="201"/>
      <c r="AF720" s="201"/>
      <c r="AG720" s="201"/>
      <c r="AH720" s="201"/>
      <c r="AI720" s="201"/>
      <c r="AJ720" s="201"/>
      <c r="AK720" s="201"/>
      <c r="AL720" s="201"/>
      <c r="AM720" s="201"/>
      <c r="AN720" s="201"/>
      <c r="AO720" s="201"/>
      <c r="AT720" s="201"/>
      <c r="BK720" s="201"/>
      <c r="BL720" s="201"/>
      <c r="BM720" s="201"/>
    </row>
    <row r="721" spans="1:65" ht="21" customHeight="1">
      <c r="A721" s="201"/>
      <c r="B721" s="201"/>
      <c r="C721" s="201"/>
      <c r="D721" s="201"/>
      <c r="G721" s="263"/>
      <c r="I721" s="201"/>
      <c r="J721" s="201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1"/>
      <c r="V721" s="201"/>
      <c r="W721" s="201"/>
      <c r="X721" s="201"/>
      <c r="Y721" s="201"/>
      <c r="Z721" s="201"/>
      <c r="AA721" s="201"/>
      <c r="AB721" s="201"/>
      <c r="AC721" s="201"/>
      <c r="AD721" s="201"/>
      <c r="AE721" s="201"/>
      <c r="AF721" s="201"/>
      <c r="AG721" s="201"/>
      <c r="AH721" s="201"/>
      <c r="AI721" s="201"/>
      <c r="AJ721" s="201"/>
      <c r="AK721" s="201"/>
      <c r="AL721" s="201"/>
      <c r="AM721" s="201"/>
      <c r="AN721" s="201"/>
      <c r="AO721" s="201"/>
      <c r="AT721" s="201"/>
      <c r="BK721" s="201"/>
      <c r="BL721" s="201"/>
      <c r="BM721" s="201"/>
    </row>
    <row r="722" spans="1:65" ht="21" customHeight="1">
      <c r="A722" s="201"/>
      <c r="B722" s="201"/>
      <c r="C722" s="201"/>
      <c r="D722" s="201"/>
      <c r="G722" s="263"/>
      <c r="I722" s="201"/>
      <c r="J722" s="201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1"/>
      <c r="X722" s="201"/>
      <c r="Y722" s="201"/>
      <c r="Z722" s="201"/>
      <c r="AA722" s="201"/>
      <c r="AB722" s="201"/>
      <c r="AC722" s="201"/>
      <c r="AD722" s="201"/>
      <c r="AE722" s="201"/>
      <c r="AF722" s="201"/>
      <c r="AG722" s="201"/>
      <c r="AH722" s="201"/>
      <c r="AI722" s="201"/>
      <c r="AJ722" s="201"/>
      <c r="AK722" s="201"/>
      <c r="AL722" s="201"/>
      <c r="AM722" s="201"/>
      <c r="AN722" s="201"/>
      <c r="AO722" s="201"/>
      <c r="AT722" s="201"/>
      <c r="BK722" s="201"/>
      <c r="BL722" s="201"/>
      <c r="BM722" s="201"/>
    </row>
    <row r="723" spans="1:65" ht="21" customHeight="1">
      <c r="A723" s="201"/>
      <c r="B723" s="201"/>
      <c r="C723" s="201"/>
      <c r="D723" s="201"/>
      <c r="G723" s="263"/>
      <c r="I723" s="201"/>
      <c r="J723" s="201"/>
      <c r="K723" s="201"/>
      <c r="L723" s="201"/>
      <c r="M723" s="201"/>
      <c r="N723" s="201"/>
      <c r="O723" s="201"/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T723" s="201"/>
      <c r="BK723" s="201"/>
      <c r="BL723" s="201"/>
      <c r="BM723" s="201"/>
    </row>
    <row r="724" spans="1:65" ht="21" customHeight="1">
      <c r="A724" s="201"/>
      <c r="B724" s="201"/>
      <c r="C724" s="201"/>
      <c r="D724" s="201"/>
      <c r="G724" s="263"/>
      <c r="I724" s="201"/>
      <c r="J724" s="201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T724" s="201"/>
      <c r="BK724" s="201"/>
      <c r="BL724" s="201"/>
      <c r="BM724" s="201"/>
    </row>
    <row r="725" spans="1:65" ht="21" customHeight="1">
      <c r="A725" s="201"/>
      <c r="B725" s="201"/>
      <c r="C725" s="201"/>
      <c r="D725" s="201"/>
      <c r="G725" s="263"/>
      <c r="I725" s="201"/>
      <c r="J725" s="201"/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T725" s="201"/>
      <c r="BK725" s="201"/>
      <c r="BL725" s="201"/>
      <c r="BM725" s="201"/>
    </row>
    <row r="726" spans="1:65" ht="21" customHeight="1">
      <c r="A726" s="201"/>
      <c r="B726" s="201"/>
      <c r="C726" s="201"/>
      <c r="D726" s="201"/>
      <c r="G726" s="263"/>
      <c r="I726" s="201"/>
      <c r="J726" s="201"/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T726" s="201"/>
      <c r="BK726" s="201"/>
      <c r="BL726" s="201"/>
      <c r="BM726" s="201"/>
    </row>
    <row r="727" spans="1:65" ht="21" customHeight="1">
      <c r="A727" s="201"/>
      <c r="B727" s="201"/>
      <c r="C727" s="201"/>
      <c r="D727" s="201"/>
      <c r="G727" s="263"/>
      <c r="I727" s="201"/>
      <c r="J727" s="201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T727" s="201"/>
      <c r="BK727" s="201"/>
      <c r="BL727" s="201"/>
      <c r="BM727" s="201"/>
    </row>
    <row r="728" spans="1:65" ht="21" customHeight="1">
      <c r="A728" s="201"/>
      <c r="B728" s="201"/>
      <c r="C728" s="201"/>
      <c r="D728" s="201"/>
      <c r="G728" s="263"/>
      <c r="I728" s="201"/>
      <c r="J728" s="201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T728" s="201"/>
      <c r="BK728" s="201"/>
      <c r="BL728" s="201"/>
      <c r="BM728" s="201"/>
    </row>
    <row r="729" spans="1:65" ht="21" customHeight="1">
      <c r="A729" s="201"/>
      <c r="B729" s="201"/>
      <c r="C729" s="201"/>
      <c r="D729" s="201"/>
      <c r="G729" s="263"/>
      <c r="I729" s="201"/>
      <c r="J729" s="201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T729" s="201"/>
      <c r="BK729" s="201"/>
      <c r="BL729" s="201"/>
      <c r="BM729" s="201"/>
    </row>
    <row r="730" spans="1:65" ht="21" customHeight="1">
      <c r="A730" s="201"/>
      <c r="B730" s="201"/>
      <c r="C730" s="201"/>
      <c r="D730" s="201"/>
      <c r="G730" s="263"/>
      <c r="I730" s="201"/>
      <c r="J730" s="201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T730" s="201"/>
      <c r="BK730" s="201"/>
      <c r="BL730" s="201"/>
      <c r="BM730" s="201"/>
    </row>
    <row r="731" spans="1:65" ht="21" customHeight="1">
      <c r="A731" s="201"/>
      <c r="B731" s="201"/>
      <c r="C731" s="201"/>
      <c r="D731" s="201"/>
      <c r="G731" s="263"/>
      <c r="I731" s="201"/>
      <c r="J731" s="201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T731" s="201"/>
      <c r="BK731" s="201"/>
      <c r="BL731" s="201"/>
      <c r="BM731" s="201"/>
    </row>
    <row r="732" spans="1:65" ht="21" customHeight="1">
      <c r="A732" s="201"/>
      <c r="B732" s="201"/>
      <c r="C732" s="201"/>
      <c r="D732" s="201"/>
      <c r="G732" s="263"/>
      <c r="I732" s="201"/>
      <c r="J732" s="201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T732" s="201"/>
      <c r="BK732" s="201"/>
      <c r="BL732" s="201"/>
      <c r="BM732" s="201"/>
    </row>
    <row r="733" spans="1:65" ht="21" customHeight="1">
      <c r="A733" s="201"/>
      <c r="B733" s="201"/>
      <c r="C733" s="201"/>
      <c r="D733" s="201"/>
      <c r="G733" s="263"/>
      <c r="I733" s="201"/>
      <c r="J733" s="201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T733" s="201"/>
      <c r="BK733" s="201"/>
      <c r="BL733" s="201"/>
      <c r="BM733" s="201"/>
    </row>
    <row r="734" spans="1:65" ht="21" customHeight="1">
      <c r="A734" s="201"/>
      <c r="B734" s="201"/>
      <c r="C734" s="201"/>
      <c r="D734" s="201"/>
      <c r="G734" s="263"/>
      <c r="I734" s="201"/>
      <c r="J734" s="201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T734" s="201"/>
      <c r="BK734" s="201"/>
      <c r="BL734" s="201"/>
      <c r="BM734" s="201"/>
    </row>
    <row r="735" spans="1:65" ht="21" customHeight="1">
      <c r="A735" s="201"/>
      <c r="B735" s="201"/>
      <c r="C735" s="201"/>
      <c r="D735" s="201"/>
      <c r="G735" s="263"/>
      <c r="I735" s="201"/>
      <c r="J735" s="201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1"/>
      <c r="V735" s="201"/>
      <c r="W735" s="201"/>
      <c r="X735" s="201"/>
      <c r="Y735" s="201"/>
      <c r="Z735" s="201"/>
      <c r="AA735" s="201"/>
      <c r="AB735" s="201"/>
      <c r="AC735" s="201"/>
      <c r="AD735" s="201"/>
      <c r="AE735" s="201"/>
      <c r="AF735" s="201"/>
      <c r="AG735" s="201"/>
      <c r="AH735" s="201"/>
      <c r="AI735" s="201"/>
      <c r="AJ735" s="201"/>
      <c r="AK735" s="201"/>
      <c r="AL735" s="201"/>
      <c r="AM735" s="201"/>
      <c r="AN735" s="201"/>
      <c r="AO735" s="201"/>
      <c r="AT735" s="201"/>
      <c r="BK735" s="201"/>
      <c r="BL735" s="201"/>
      <c r="BM735" s="201"/>
    </row>
    <row r="736" spans="1:65" ht="21" customHeight="1">
      <c r="A736" s="201"/>
      <c r="B736" s="201"/>
      <c r="C736" s="201"/>
      <c r="D736" s="201"/>
      <c r="G736" s="263"/>
      <c r="I736" s="201"/>
      <c r="J736" s="201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201"/>
      <c r="W736" s="201"/>
      <c r="X736" s="201"/>
      <c r="Y736" s="201"/>
      <c r="Z736" s="201"/>
      <c r="AA736" s="201"/>
      <c r="AB736" s="201"/>
      <c r="AC736" s="201"/>
      <c r="AD736" s="201"/>
      <c r="AE736" s="201"/>
      <c r="AF736" s="201"/>
      <c r="AG736" s="201"/>
      <c r="AH736" s="201"/>
      <c r="AI736" s="201"/>
      <c r="AJ736" s="201"/>
      <c r="AK736" s="201"/>
      <c r="AL736" s="201"/>
      <c r="AM736" s="201"/>
      <c r="AN736" s="201"/>
      <c r="AO736" s="201"/>
      <c r="AT736" s="201"/>
      <c r="BK736" s="201"/>
      <c r="BL736" s="201"/>
      <c r="BM736" s="201"/>
    </row>
    <row r="737" spans="1:65" ht="21" customHeight="1">
      <c r="A737" s="201"/>
      <c r="B737" s="201"/>
      <c r="C737" s="201"/>
      <c r="D737" s="201"/>
      <c r="G737" s="263"/>
      <c r="I737" s="201"/>
      <c r="J737" s="201"/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1"/>
      <c r="V737" s="201"/>
      <c r="W737" s="201"/>
      <c r="X737" s="201"/>
      <c r="Y737" s="201"/>
      <c r="Z737" s="201"/>
      <c r="AA737" s="201"/>
      <c r="AB737" s="201"/>
      <c r="AC737" s="201"/>
      <c r="AD737" s="201"/>
      <c r="AE737" s="201"/>
      <c r="AF737" s="201"/>
      <c r="AG737" s="201"/>
      <c r="AH737" s="201"/>
      <c r="AI737" s="201"/>
      <c r="AJ737" s="201"/>
      <c r="AK737" s="201"/>
      <c r="AL737" s="201"/>
      <c r="AM737" s="201"/>
      <c r="AN737" s="201"/>
      <c r="AO737" s="201"/>
      <c r="AT737" s="201"/>
      <c r="BK737" s="201"/>
      <c r="BL737" s="201"/>
      <c r="BM737" s="201"/>
    </row>
    <row r="738" spans="1:65" ht="21" customHeight="1">
      <c r="A738" s="201"/>
      <c r="B738" s="201"/>
      <c r="C738" s="201"/>
      <c r="D738" s="201"/>
      <c r="G738" s="263"/>
      <c r="I738" s="201"/>
      <c r="J738" s="201"/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1"/>
      <c r="V738" s="201"/>
      <c r="W738" s="201"/>
      <c r="X738" s="201"/>
      <c r="Y738" s="201"/>
      <c r="Z738" s="201"/>
      <c r="AA738" s="201"/>
      <c r="AB738" s="201"/>
      <c r="AC738" s="201"/>
      <c r="AD738" s="201"/>
      <c r="AE738" s="201"/>
      <c r="AF738" s="201"/>
      <c r="AG738" s="201"/>
      <c r="AH738" s="201"/>
      <c r="AI738" s="201"/>
      <c r="AJ738" s="201"/>
      <c r="AK738" s="201"/>
      <c r="AL738" s="201"/>
      <c r="AM738" s="201"/>
      <c r="AN738" s="201"/>
      <c r="AO738" s="201"/>
      <c r="AT738" s="201"/>
      <c r="BK738" s="201"/>
      <c r="BL738" s="201"/>
      <c r="BM738" s="201"/>
    </row>
    <row r="739" spans="1:65" ht="21" customHeight="1">
      <c r="A739" s="201"/>
      <c r="B739" s="201"/>
      <c r="C739" s="201"/>
      <c r="D739" s="201"/>
      <c r="G739" s="263"/>
      <c r="I739" s="201"/>
      <c r="J739" s="201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1"/>
      <c r="V739" s="201"/>
      <c r="W739" s="201"/>
      <c r="X739" s="201"/>
      <c r="Y739" s="201"/>
      <c r="Z739" s="201"/>
      <c r="AA739" s="201"/>
      <c r="AB739" s="201"/>
      <c r="AC739" s="201"/>
      <c r="AD739" s="201"/>
      <c r="AE739" s="201"/>
      <c r="AF739" s="201"/>
      <c r="AG739" s="201"/>
      <c r="AH739" s="201"/>
      <c r="AI739" s="201"/>
      <c r="AJ739" s="201"/>
      <c r="AK739" s="201"/>
      <c r="AL739" s="201"/>
      <c r="AM739" s="201"/>
      <c r="AN739" s="201"/>
      <c r="AO739" s="201"/>
      <c r="AT739" s="201"/>
      <c r="BK739" s="201"/>
      <c r="BL739" s="201"/>
      <c r="BM739" s="201"/>
    </row>
    <row r="740" spans="1:65" ht="21" customHeight="1">
      <c r="A740" s="201"/>
      <c r="B740" s="201"/>
      <c r="C740" s="201"/>
      <c r="D740" s="201"/>
      <c r="G740" s="263"/>
      <c r="I740" s="201"/>
      <c r="J740" s="201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1"/>
      <c r="V740" s="201"/>
      <c r="W740" s="201"/>
      <c r="X740" s="201"/>
      <c r="Y740" s="201"/>
      <c r="Z740" s="201"/>
      <c r="AA740" s="201"/>
      <c r="AB740" s="201"/>
      <c r="AC740" s="201"/>
      <c r="AD740" s="201"/>
      <c r="AE740" s="201"/>
      <c r="AF740" s="201"/>
      <c r="AG740" s="201"/>
      <c r="AH740" s="201"/>
      <c r="AI740" s="201"/>
      <c r="AJ740" s="201"/>
      <c r="AK740" s="201"/>
      <c r="AL740" s="201"/>
      <c r="AM740" s="201"/>
      <c r="AN740" s="201"/>
      <c r="AO740" s="201"/>
      <c r="AT740" s="201"/>
      <c r="BK740" s="201"/>
      <c r="BL740" s="201"/>
      <c r="BM740" s="201"/>
    </row>
    <row r="741" spans="1:65" ht="21" customHeight="1">
      <c r="A741" s="201"/>
      <c r="B741" s="201"/>
      <c r="C741" s="201"/>
      <c r="D741" s="201"/>
      <c r="G741" s="263"/>
      <c r="I741" s="201"/>
      <c r="J741" s="201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  <c r="Z741" s="201"/>
      <c r="AA741" s="201"/>
      <c r="AB741" s="201"/>
      <c r="AC741" s="201"/>
      <c r="AD741" s="201"/>
      <c r="AE741" s="201"/>
      <c r="AF741" s="201"/>
      <c r="AG741" s="201"/>
      <c r="AH741" s="201"/>
      <c r="AI741" s="201"/>
      <c r="AJ741" s="201"/>
      <c r="AK741" s="201"/>
      <c r="AL741" s="201"/>
      <c r="AM741" s="201"/>
      <c r="AN741" s="201"/>
      <c r="AO741" s="201"/>
      <c r="AT741" s="201"/>
      <c r="BK741" s="201"/>
      <c r="BL741" s="201"/>
      <c r="BM741" s="201"/>
    </row>
    <row r="742" spans="1:65" ht="21" customHeight="1">
      <c r="A742" s="201"/>
      <c r="B742" s="201"/>
      <c r="C742" s="201"/>
      <c r="D742" s="201"/>
      <c r="G742" s="263"/>
      <c r="I742" s="201"/>
      <c r="J742" s="201"/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1"/>
      <c r="V742" s="201"/>
      <c r="W742" s="201"/>
      <c r="X742" s="201"/>
      <c r="Y742" s="201"/>
      <c r="Z742" s="201"/>
      <c r="AA742" s="201"/>
      <c r="AB742" s="201"/>
      <c r="AC742" s="201"/>
      <c r="AD742" s="201"/>
      <c r="AE742" s="201"/>
      <c r="AF742" s="201"/>
      <c r="AG742" s="201"/>
      <c r="AH742" s="201"/>
      <c r="AI742" s="201"/>
      <c r="AJ742" s="201"/>
      <c r="AK742" s="201"/>
      <c r="AL742" s="201"/>
      <c r="AM742" s="201"/>
      <c r="AN742" s="201"/>
      <c r="AO742" s="201"/>
      <c r="AT742" s="201"/>
      <c r="BK742" s="201"/>
      <c r="BL742" s="201"/>
      <c r="BM742" s="201"/>
    </row>
    <row r="743" spans="1:65" ht="21" customHeight="1">
      <c r="A743" s="201"/>
      <c r="B743" s="201"/>
      <c r="C743" s="201"/>
      <c r="D743" s="201"/>
      <c r="G743" s="263"/>
      <c r="I743" s="201"/>
      <c r="J743" s="201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1"/>
      <c r="V743" s="201"/>
      <c r="W743" s="201"/>
      <c r="X743" s="201"/>
      <c r="Y743" s="201"/>
      <c r="Z743" s="201"/>
      <c r="AA743" s="201"/>
      <c r="AB743" s="201"/>
      <c r="AC743" s="201"/>
      <c r="AD743" s="201"/>
      <c r="AE743" s="201"/>
      <c r="AF743" s="201"/>
      <c r="AG743" s="201"/>
      <c r="AH743" s="201"/>
      <c r="AI743" s="201"/>
      <c r="AJ743" s="201"/>
      <c r="AK743" s="201"/>
      <c r="AL743" s="201"/>
      <c r="AM743" s="201"/>
      <c r="AN743" s="201"/>
      <c r="AO743" s="201"/>
      <c r="AT743" s="201"/>
      <c r="BK743" s="201"/>
      <c r="BL743" s="201"/>
      <c r="BM743" s="201"/>
    </row>
    <row r="744" spans="1:65" ht="21" customHeight="1">
      <c r="A744" s="201"/>
      <c r="B744" s="201"/>
      <c r="C744" s="201"/>
      <c r="D744" s="201"/>
      <c r="G744" s="263"/>
      <c r="I744" s="201"/>
      <c r="J744" s="201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T744" s="201"/>
      <c r="BK744" s="201"/>
      <c r="BL744" s="201"/>
      <c r="BM744" s="201"/>
    </row>
    <row r="745" spans="1:65" ht="21" customHeight="1">
      <c r="A745" s="201"/>
      <c r="B745" s="201"/>
      <c r="C745" s="201"/>
      <c r="D745" s="201"/>
      <c r="G745" s="263"/>
      <c r="I745" s="201"/>
      <c r="J745" s="201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T745" s="201"/>
      <c r="BK745" s="201"/>
      <c r="BL745" s="201"/>
      <c r="BM745" s="201"/>
    </row>
    <row r="746" spans="1:65" ht="21" customHeight="1">
      <c r="A746" s="201"/>
      <c r="B746" s="201"/>
      <c r="C746" s="201"/>
      <c r="D746" s="201"/>
      <c r="G746" s="263"/>
      <c r="I746" s="201"/>
      <c r="J746" s="201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T746" s="201"/>
      <c r="BK746" s="201"/>
      <c r="BL746" s="201"/>
      <c r="BM746" s="201"/>
    </row>
    <row r="747" spans="1:65" ht="21" customHeight="1">
      <c r="A747" s="201"/>
      <c r="B747" s="201"/>
      <c r="C747" s="201"/>
      <c r="D747" s="201"/>
      <c r="G747" s="263"/>
      <c r="I747" s="201"/>
      <c r="J747" s="201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T747" s="201"/>
      <c r="BK747" s="201"/>
      <c r="BL747" s="201"/>
      <c r="BM747" s="201"/>
    </row>
    <row r="748" spans="1:65" ht="21" customHeight="1">
      <c r="A748" s="201"/>
      <c r="B748" s="201"/>
      <c r="C748" s="201"/>
      <c r="D748" s="201"/>
      <c r="G748" s="263"/>
      <c r="I748" s="201"/>
      <c r="J748" s="201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T748" s="201"/>
      <c r="BK748" s="201"/>
      <c r="BL748" s="201"/>
      <c r="BM748" s="201"/>
    </row>
    <row r="749" spans="1:65" ht="21" customHeight="1">
      <c r="A749" s="201"/>
      <c r="B749" s="201"/>
      <c r="C749" s="201"/>
      <c r="D749" s="201"/>
      <c r="G749" s="263"/>
      <c r="I749" s="201"/>
      <c r="J749" s="201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T749" s="201"/>
      <c r="BK749" s="201"/>
      <c r="BL749" s="201"/>
      <c r="BM749" s="201"/>
    </row>
    <row r="750" spans="1:65" ht="21" customHeight="1">
      <c r="A750" s="201"/>
      <c r="B750" s="201"/>
      <c r="C750" s="201"/>
      <c r="D750" s="201"/>
      <c r="G750" s="263"/>
      <c r="I750" s="201"/>
      <c r="J750" s="201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T750" s="201"/>
      <c r="BK750" s="201"/>
      <c r="BL750" s="201"/>
      <c r="BM750" s="201"/>
    </row>
    <row r="751" spans="1:65" ht="21" customHeight="1">
      <c r="A751" s="201"/>
      <c r="B751" s="201"/>
      <c r="C751" s="201"/>
      <c r="D751" s="201"/>
      <c r="G751" s="263"/>
      <c r="I751" s="201"/>
      <c r="J751" s="201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T751" s="201"/>
      <c r="BK751" s="201"/>
      <c r="BL751" s="201"/>
      <c r="BM751" s="201"/>
    </row>
    <row r="752" spans="1:65" ht="21" customHeight="1">
      <c r="A752" s="201"/>
      <c r="B752" s="201"/>
      <c r="C752" s="201"/>
      <c r="D752" s="201"/>
      <c r="G752" s="263"/>
      <c r="I752" s="201"/>
      <c r="J752" s="201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T752" s="201"/>
      <c r="BK752" s="201"/>
      <c r="BL752" s="201"/>
      <c r="BM752" s="201"/>
    </row>
    <row r="753" spans="1:65" ht="21" customHeight="1">
      <c r="A753" s="201"/>
      <c r="B753" s="201"/>
      <c r="C753" s="201"/>
      <c r="D753" s="201"/>
      <c r="G753" s="263"/>
      <c r="I753" s="201"/>
      <c r="J753" s="201"/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201"/>
      <c r="AO753" s="201"/>
      <c r="AT753" s="201"/>
      <c r="BK753" s="201"/>
      <c r="BL753" s="201"/>
      <c r="BM753" s="201"/>
    </row>
    <row r="754" spans="1:65" ht="21" customHeight="1">
      <c r="A754" s="201"/>
      <c r="B754" s="201"/>
      <c r="C754" s="201"/>
      <c r="D754" s="201"/>
      <c r="G754" s="263"/>
      <c r="I754" s="201"/>
      <c r="J754" s="201"/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1"/>
      <c r="V754" s="201"/>
      <c r="W754" s="201"/>
      <c r="X754" s="201"/>
      <c r="Y754" s="201"/>
      <c r="Z754" s="201"/>
      <c r="AA754" s="201"/>
      <c r="AB754" s="201"/>
      <c r="AC754" s="201"/>
      <c r="AD754" s="201"/>
      <c r="AE754" s="201"/>
      <c r="AF754" s="201"/>
      <c r="AG754" s="201"/>
      <c r="AH754" s="201"/>
      <c r="AI754" s="201"/>
      <c r="AJ754" s="201"/>
      <c r="AK754" s="201"/>
      <c r="AL754" s="201"/>
      <c r="AM754" s="201"/>
      <c r="AN754" s="201"/>
      <c r="AO754" s="201"/>
      <c r="AT754" s="201"/>
      <c r="BK754" s="201"/>
      <c r="BL754" s="201"/>
      <c r="BM754" s="201"/>
    </row>
    <row r="755" spans="1:65" ht="21" customHeight="1">
      <c r="A755" s="201"/>
      <c r="B755" s="201"/>
      <c r="C755" s="201"/>
      <c r="D755" s="201"/>
      <c r="G755" s="263"/>
      <c r="I755" s="201"/>
      <c r="J755" s="201"/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1"/>
      <c r="V755" s="201"/>
      <c r="W755" s="201"/>
      <c r="X755" s="201"/>
      <c r="Y755" s="201"/>
      <c r="Z755" s="201"/>
      <c r="AA755" s="201"/>
      <c r="AB755" s="201"/>
      <c r="AC755" s="201"/>
      <c r="AD755" s="201"/>
      <c r="AE755" s="201"/>
      <c r="AF755" s="201"/>
      <c r="AG755" s="201"/>
      <c r="AH755" s="201"/>
      <c r="AI755" s="201"/>
      <c r="AJ755" s="201"/>
      <c r="AK755" s="201"/>
      <c r="AL755" s="201"/>
      <c r="AM755" s="201"/>
      <c r="AN755" s="201"/>
      <c r="AO755" s="201"/>
      <c r="AT755" s="201"/>
      <c r="BK755" s="201"/>
      <c r="BL755" s="201"/>
      <c r="BM755" s="201"/>
    </row>
    <row r="756" spans="1:65" ht="21" customHeight="1">
      <c r="A756" s="201"/>
      <c r="B756" s="201"/>
      <c r="C756" s="201"/>
      <c r="D756" s="201"/>
      <c r="G756" s="263"/>
      <c r="I756" s="201"/>
      <c r="J756" s="201"/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1"/>
      <c r="V756" s="201"/>
      <c r="W756" s="201"/>
      <c r="X756" s="201"/>
      <c r="Y756" s="201"/>
      <c r="Z756" s="201"/>
      <c r="AA756" s="201"/>
      <c r="AB756" s="201"/>
      <c r="AC756" s="201"/>
      <c r="AD756" s="201"/>
      <c r="AE756" s="201"/>
      <c r="AF756" s="201"/>
      <c r="AG756" s="201"/>
      <c r="AH756" s="201"/>
      <c r="AI756" s="201"/>
      <c r="AJ756" s="201"/>
      <c r="AK756" s="201"/>
      <c r="AL756" s="201"/>
      <c r="AM756" s="201"/>
      <c r="AN756" s="201"/>
      <c r="AO756" s="201"/>
      <c r="AT756" s="201"/>
      <c r="BK756" s="201"/>
      <c r="BL756" s="201"/>
      <c r="BM756" s="201"/>
    </row>
    <row r="757" spans="1:65" ht="21" customHeight="1">
      <c r="A757" s="201"/>
      <c r="B757" s="201"/>
      <c r="C757" s="201"/>
      <c r="D757" s="201"/>
      <c r="G757" s="263"/>
      <c r="I757" s="201"/>
      <c r="J757" s="201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201"/>
      <c r="AB757" s="201"/>
      <c r="AC757" s="201"/>
      <c r="AD757" s="201"/>
      <c r="AE757" s="201"/>
      <c r="AF757" s="201"/>
      <c r="AG757" s="201"/>
      <c r="AH757" s="201"/>
      <c r="AI757" s="201"/>
      <c r="AJ757" s="201"/>
      <c r="AK757" s="201"/>
      <c r="AL757" s="201"/>
      <c r="AM757" s="201"/>
      <c r="AN757" s="201"/>
      <c r="AO757" s="201"/>
      <c r="AT757" s="201"/>
      <c r="BK757" s="201"/>
      <c r="BL757" s="201"/>
      <c r="BM757" s="201"/>
    </row>
    <row r="758" spans="1:65" ht="21" customHeight="1">
      <c r="A758" s="201"/>
      <c r="B758" s="201"/>
      <c r="C758" s="201"/>
      <c r="D758" s="201"/>
      <c r="G758" s="263"/>
      <c r="I758" s="201"/>
      <c r="J758" s="201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1"/>
      <c r="V758" s="201"/>
      <c r="W758" s="201"/>
      <c r="X758" s="201"/>
      <c r="Y758" s="201"/>
      <c r="Z758" s="201"/>
      <c r="AA758" s="201"/>
      <c r="AB758" s="201"/>
      <c r="AC758" s="201"/>
      <c r="AD758" s="201"/>
      <c r="AE758" s="201"/>
      <c r="AF758" s="201"/>
      <c r="AG758" s="201"/>
      <c r="AH758" s="201"/>
      <c r="AI758" s="201"/>
      <c r="AJ758" s="201"/>
      <c r="AK758" s="201"/>
      <c r="AL758" s="201"/>
      <c r="AM758" s="201"/>
      <c r="AN758" s="201"/>
      <c r="AO758" s="201"/>
      <c r="AT758" s="201"/>
      <c r="BK758" s="201"/>
      <c r="BL758" s="201"/>
      <c r="BM758" s="201"/>
    </row>
    <row r="759" spans="1:65" ht="21" customHeight="1">
      <c r="A759" s="201"/>
      <c r="B759" s="201"/>
      <c r="C759" s="201"/>
      <c r="D759" s="201"/>
      <c r="G759" s="263"/>
      <c r="I759" s="201"/>
      <c r="J759" s="201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1"/>
      <c r="V759" s="201"/>
      <c r="W759" s="201"/>
      <c r="X759" s="201"/>
      <c r="Y759" s="201"/>
      <c r="Z759" s="201"/>
      <c r="AA759" s="201"/>
      <c r="AB759" s="201"/>
      <c r="AC759" s="201"/>
      <c r="AD759" s="201"/>
      <c r="AE759" s="201"/>
      <c r="AF759" s="201"/>
      <c r="AG759" s="201"/>
      <c r="AH759" s="201"/>
      <c r="AI759" s="201"/>
      <c r="AJ759" s="201"/>
      <c r="AK759" s="201"/>
      <c r="AL759" s="201"/>
      <c r="AM759" s="201"/>
      <c r="AN759" s="201"/>
      <c r="AO759" s="201"/>
      <c r="AT759" s="201"/>
      <c r="BK759" s="201"/>
      <c r="BL759" s="201"/>
      <c r="BM759" s="201"/>
    </row>
    <row r="760" spans="1:65" ht="21" customHeight="1">
      <c r="A760" s="201"/>
      <c r="B760" s="201"/>
      <c r="C760" s="201"/>
      <c r="D760" s="201"/>
      <c r="G760" s="263"/>
      <c r="I760" s="201"/>
      <c r="J760" s="201"/>
      <c r="K760" s="201"/>
      <c r="L760" s="201"/>
      <c r="M760" s="201"/>
      <c r="N760" s="201"/>
      <c r="O760" s="201"/>
      <c r="P760" s="201"/>
      <c r="Q760" s="201"/>
      <c r="R760" s="201"/>
      <c r="S760" s="201"/>
      <c r="T760" s="201"/>
      <c r="U760" s="201"/>
      <c r="V760" s="201"/>
      <c r="W760" s="201"/>
      <c r="X760" s="201"/>
      <c r="Y760" s="201"/>
      <c r="Z760" s="201"/>
      <c r="AA760" s="201"/>
      <c r="AB760" s="201"/>
      <c r="AC760" s="201"/>
      <c r="AD760" s="201"/>
      <c r="AE760" s="201"/>
      <c r="AF760" s="201"/>
      <c r="AG760" s="201"/>
      <c r="AH760" s="201"/>
      <c r="AI760" s="201"/>
      <c r="AJ760" s="201"/>
      <c r="AK760" s="201"/>
      <c r="AL760" s="201"/>
      <c r="AM760" s="201"/>
      <c r="AN760" s="201"/>
      <c r="AO760" s="201"/>
      <c r="AT760" s="201"/>
      <c r="BK760" s="201"/>
      <c r="BL760" s="201"/>
      <c r="BM760" s="201"/>
    </row>
    <row r="761" spans="1:65" ht="21" customHeight="1">
      <c r="A761" s="201"/>
      <c r="B761" s="201"/>
      <c r="C761" s="201"/>
      <c r="D761" s="201"/>
      <c r="G761" s="263"/>
      <c r="I761" s="201"/>
      <c r="J761" s="201"/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1"/>
      <c r="V761" s="201"/>
      <c r="W761" s="201"/>
      <c r="X761" s="201"/>
      <c r="Y761" s="201"/>
      <c r="Z761" s="201"/>
      <c r="AA761" s="201"/>
      <c r="AB761" s="201"/>
      <c r="AC761" s="201"/>
      <c r="AD761" s="201"/>
      <c r="AE761" s="201"/>
      <c r="AF761" s="201"/>
      <c r="AG761" s="201"/>
      <c r="AH761" s="201"/>
      <c r="AI761" s="201"/>
      <c r="AJ761" s="201"/>
      <c r="AK761" s="201"/>
      <c r="AL761" s="201"/>
      <c r="AM761" s="201"/>
      <c r="AN761" s="201"/>
      <c r="AO761" s="201"/>
      <c r="AT761" s="201"/>
      <c r="BK761" s="201"/>
      <c r="BL761" s="201"/>
      <c r="BM761" s="201"/>
    </row>
    <row r="762" spans="1:65" ht="21" customHeight="1">
      <c r="A762" s="201"/>
      <c r="B762" s="201"/>
      <c r="C762" s="201"/>
      <c r="D762" s="201"/>
      <c r="G762" s="263"/>
      <c r="I762" s="201"/>
      <c r="J762" s="201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T762" s="201"/>
      <c r="BK762" s="201"/>
      <c r="BL762" s="201"/>
      <c r="BM762" s="201"/>
    </row>
    <row r="763" spans="1:65" ht="21" customHeight="1">
      <c r="A763" s="201"/>
      <c r="B763" s="201"/>
      <c r="C763" s="201"/>
      <c r="D763" s="201"/>
      <c r="G763" s="263"/>
      <c r="I763" s="201"/>
      <c r="J763" s="201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T763" s="201"/>
      <c r="BK763" s="201"/>
      <c r="BL763" s="201"/>
      <c r="BM763" s="201"/>
    </row>
    <row r="764" spans="1:65" ht="21" customHeight="1">
      <c r="A764" s="201"/>
      <c r="B764" s="201"/>
      <c r="C764" s="201"/>
      <c r="D764" s="201"/>
      <c r="G764" s="263"/>
      <c r="I764" s="201"/>
      <c r="J764" s="201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T764" s="201"/>
      <c r="BK764" s="201"/>
      <c r="BL764" s="201"/>
      <c r="BM764" s="201"/>
    </row>
    <row r="765" spans="1:65" ht="21" customHeight="1">
      <c r="A765" s="201"/>
      <c r="B765" s="201"/>
      <c r="C765" s="201"/>
      <c r="D765" s="201"/>
      <c r="G765" s="263"/>
      <c r="I765" s="201"/>
      <c r="J765" s="201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T765" s="201"/>
      <c r="BK765" s="201"/>
      <c r="BL765" s="201"/>
      <c r="BM765" s="201"/>
    </row>
    <row r="766" spans="1:65" ht="21" customHeight="1">
      <c r="A766" s="201"/>
      <c r="B766" s="201"/>
      <c r="C766" s="201"/>
      <c r="D766" s="201"/>
      <c r="G766" s="263"/>
      <c r="I766" s="201"/>
      <c r="J766" s="201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T766" s="201"/>
      <c r="BK766" s="201"/>
      <c r="BL766" s="201"/>
      <c r="BM766" s="201"/>
    </row>
    <row r="767" spans="1:65" ht="21" customHeight="1">
      <c r="A767" s="201"/>
      <c r="B767" s="201"/>
      <c r="C767" s="201"/>
      <c r="D767" s="201"/>
      <c r="G767" s="263"/>
      <c r="I767" s="201"/>
      <c r="J767" s="201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T767" s="201"/>
      <c r="BK767" s="201"/>
      <c r="BL767" s="201"/>
      <c r="BM767" s="201"/>
    </row>
    <row r="768" spans="1:65" ht="21" customHeight="1">
      <c r="A768" s="201"/>
      <c r="B768" s="201"/>
      <c r="C768" s="201"/>
      <c r="D768" s="201"/>
      <c r="G768" s="263"/>
      <c r="I768" s="201"/>
      <c r="J768" s="201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T768" s="201"/>
      <c r="BK768" s="201"/>
      <c r="BL768" s="201"/>
      <c r="BM768" s="201"/>
    </row>
    <row r="769" spans="1:65" ht="21" customHeight="1">
      <c r="A769" s="201"/>
      <c r="B769" s="201"/>
      <c r="C769" s="201"/>
      <c r="D769" s="201"/>
      <c r="G769" s="263"/>
      <c r="I769" s="201"/>
      <c r="J769" s="201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T769" s="201"/>
      <c r="BK769" s="201"/>
      <c r="BL769" s="201"/>
      <c r="BM769" s="201"/>
    </row>
    <row r="770" spans="1:65" ht="21" customHeight="1">
      <c r="A770" s="201"/>
      <c r="B770" s="201"/>
      <c r="C770" s="201"/>
      <c r="D770" s="201"/>
      <c r="G770" s="263"/>
      <c r="I770" s="201"/>
      <c r="J770" s="201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T770" s="201"/>
      <c r="BK770" s="201"/>
      <c r="BL770" s="201"/>
      <c r="BM770" s="201"/>
    </row>
    <row r="771" spans="1:65" ht="21" customHeight="1">
      <c r="A771" s="201"/>
      <c r="B771" s="201"/>
      <c r="C771" s="201"/>
      <c r="D771" s="201"/>
      <c r="G771" s="263"/>
      <c r="I771" s="201"/>
      <c r="J771" s="201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1"/>
      <c r="V771" s="201"/>
      <c r="W771" s="201"/>
      <c r="X771" s="201"/>
      <c r="Y771" s="201"/>
      <c r="Z771" s="201"/>
      <c r="AA771" s="201"/>
      <c r="AB771" s="201"/>
      <c r="AC771" s="201"/>
      <c r="AD771" s="201"/>
      <c r="AE771" s="201"/>
      <c r="AF771" s="201"/>
      <c r="AG771" s="201"/>
      <c r="AH771" s="201"/>
      <c r="AI771" s="201"/>
      <c r="AJ771" s="201"/>
      <c r="AK771" s="201"/>
      <c r="AL771" s="201"/>
      <c r="AM771" s="201"/>
      <c r="AN771" s="201"/>
      <c r="AO771" s="201"/>
      <c r="AT771" s="201"/>
      <c r="BK771" s="201"/>
      <c r="BL771" s="201"/>
      <c r="BM771" s="201"/>
    </row>
    <row r="772" spans="1:65" ht="21" customHeight="1">
      <c r="A772" s="201"/>
      <c r="B772" s="201"/>
      <c r="C772" s="201"/>
      <c r="D772" s="201"/>
      <c r="G772" s="263"/>
      <c r="I772" s="201"/>
      <c r="J772" s="201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1"/>
      <c r="V772" s="201"/>
      <c r="W772" s="201"/>
      <c r="X772" s="201"/>
      <c r="Y772" s="201"/>
      <c r="Z772" s="201"/>
      <c r="AA772" s="201"/>
      <c r="AB772" s="201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1"/>
      <c r="AO772" s="201"/>
      <c r="AT772" s="201"/>
      <c r="BK772" s="201"/>
      <c r="BL772" s="201"/>
      <c r="BM772" s="201"/>
    </row>
    <row r="773" spans="1:65" ht="21" customHeight="1">
      <c r="A773" s="201"/>
      <c r="B773" s="201"/>
      <c r="C773" s="201"/>
      <c r="D773" s="201"/>
      <c r="G773" s="263"/>
      <c r="I773" s="201"/>
      <c r="J773" s="201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1"/>
      <c r="V773" s="201"/>
      <c r="W773" s="201"/>
      <c r="X773" s="201"/>
      <c r="Y773" s="201"/>
      <c r="Z773" s="201"/>
      <c r="AA773" s="201"/>
      <c r="AB773" s="201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1"/>
      <c r="AO773" s="201"/>
      <c r="AT773" s="201"/>
      <c r="BK773" s="201"/>
      <c r="BL773" s="201"/>
      <c r="BM773" s="201"/>
    </row>
    <row r="774" spans="1:65" ht="21" customHeight="1">
      <c r="A774" s="201"/>
      <c r="B774" s="201"/>
      <c r="C774" s="201"/>
      <c r="D774" s="201"/>
      <c r="G774" s="263"/>
      <c r="I774" s="201"/>
      <c r="J774" s="201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1"/>
      <c r="V774" s="201"/>
      <c r="W774" s="201"/>
      <c r="X774" s="201"/>
      <c r="Y774" s="201"/>
      <c r="Z774" s="201"/>
      <c r="AA774" s="201"/>
      <c r="AB774" s="201"/>
      <c r="AC774" s="201"/>
      <c r="AD774" s="201"/>
      <c r="AE774" s="201"/>
      <c r="AF774" s="201"/>
      <c r="AG774" s="201"/>
      <c r="AH774" s="201"/>
      <c r="AI774" s="201"/>
      <c r="AJ774" s="201"/>
      <c r="AK774" s="201"/>
      <c r="AL774" s="201"/>
      <c r="AM774" s="201"/>
      <c r="AN774" s="201"/>
      <c r="AO774" s="201"/>
      <c r="AT774" s="201"/>
      <c r="BK774" s="201"/>
      <c r="BL774" s="201"/>
      <c r="BM774" s="201"/>
    </row>
    <row r="775" spans="1:65" ht="21" customHeight="1">
      <c r="A775" s="201"/>
      <c r="B775" s="201"/>
      <c r="C775" s="201"/>
      <c r="D775" s="201"/>
      <c r="G775" s="263"/>
      <c r="I775" s="201"/>
      <c r="J775" s="201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T775" s="201"/>
      <c r="BK775" s="201"/>
      <c r="BL775" s="201"/>
      <c r="BM775" s="201"/>
    </row>
    <row r="776" spans="1:65" ht="21" customHeight="1">
      <c r="A776" s="201"/>
      <c r="B776" s="201"/>
      <c r="C776" s="201"/>
      <c r="D776" s="201"/>
      <c r="G776" s="263"/>
      <c r="I776" s="201"/>
      <c r="J776" s="201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T776" s="201"/>
      <c r="BK776" s="201"/>
      <c r="BL776" s="201"/>
      <c r="BM776" s="201"/>
    </row>
    <row r="777" spans="1:65" ht="21" customHeight="1">
      <c r="A777" s="201"/>
      <c r="B777" s="201"/>
      <c r="C777" s="201"/>
      <c r="D777" s="201"/>
      <c r="G777" s="263"/>
      <c r="I777" s="201"/>
      <c r="J777" s="201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T777" s="201"/>
      <c r="BK777" s="201"/>
      <c r="BL777" s="201"/>
      <c r="BM777" s="201"/>
    </row>
    <row r="778" spans="1:65" ht="21" customHeight="1">
      <c r="A778" s="201"/>
      <c r="B778" s="201"/>
      <c r="C778" s="201"/>
      <c r="D778" s="201"/>
      <c r="G778" s="263"/>
      <c r="I778" s="201"/>
      <c r="J778" s="201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1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T778" s="201"/>
      <c r="BK778" s="201"/>
      <c r="BL778" s="201"/>
      <c r="BM778" s="201"/>
    </row>
    <row r="779" spans="1:65" ht="21" customHeight="1">
      <c r="A779" s="201"/>
      <c r="B779" s="201"/>
      <c r="C779" s="201"/>
      <c r="D779" s="201"/>
      <c r="G779" s="263"/>
      <c r="I779" s="201"/>
      <c r="J779" s="201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T779" s="201"/>
      <c r="BK779" s="201"/>
      <c r="BL779" s="201"/>
      <c r="BM779" s="201"/>
    </row>
    <row r="780" spans="1:65" ht="21" customHeight="1">
      <c r="A780" s="201"/>
      <c r="B780" s="201"/>
      <c r="C780" s="201"/>
      <c r="D780" s="201"/>
      <c r="G780" s="263"/>
      <c r="I780" s="201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T780" s="201"/>
      <c r="BK780" s="201"/>
      <c r="BL780" s="201"/>
      <c r="BM780" s="201"/>
    </row>
    <row r="781" spans="1:65" ht="21" customHeight="1">
      <c r="A781" s="201"/>
      <c r="B781" s="201"/>
      <c r="C781" s="201"/>
      <c r="D781" s="201"/>
      <c r="G781" s="263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T781" s="201"/>
      <c r="BK781" s="201"/>
      <c r="BL781" s="201"/>
      <c r="BM781" s="201"/>
    </row>
    <row r="782" spans="1:65" ht="21" customHeight="1">
      <c r="A782" s="201"/>
      <c r="B782" s="201"/>
      <c r="C782" s="201"/>
      <c r="D782" s="201"/>
      <c r="G782" s="263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T782" s="201"/>
      <c r="BK782" s="201"/>
      <c r="BL782" s="201"/>
      <c r="BM782" s="201"/>
    </row>
    <row r="783" spans="1:65" ht="21" customHeight="1">
      <c r="A783" s="201"/>
      <c r="B783" s="201"/>
      <c r="C783" s="201"/>
      <c r="D783" s="201"/>
      <c r="G783" s="263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T783" s="201"/>
      <c r="BK783" s="201"/>
      <c r="BL783" s="201"/>
      <c r="BM783" s="201"/>
    </row>
    <row r="784" spans="1:65" ht="21" customHeight="1">
      <c r="A784" s="201"/>
      <c r="B784" s="201"/>
      <c r="C784" s="201"/>
      <c r="D784" s="201"/>
      <c r="G784" s="263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T784" s="201"/>
      <c r="BK784" s="201"/>
      <c r="BL784" s="201"/>
      <c r="BM784" s="201"/>
    </row>
    <row r="785" spans="1:65" ht="21" customHeight="1">
      <c r="A785" s="201"/>
      <c r="B785" s="201"/>
      <c r="C785" s="201"/>
      <c r="D785" s="201"/>
      <c r="G785" s="263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T785" s="201"/>
      <c r="BK785" s="201"/>
      <c r="BL785" s="201"/>
      <c r="BM785" s="201"/>
    </row>
    <row r="786" spans="1:65" ht="21" customHeight="1">
      <c r="A786" s="201"/>
      <c r="B786" s="201"/>
      <c r="C786" s="201"/>
      <c r="D786" s="201"/>
      <c r="G786" s="263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T786" s="201"/>
      <c r="BK786" s="201"/>
      <c r="BL786" s="201"/>
      <c r="BM786" s="201"/>
    </row>
    <row r="787" spans="1:65" ht="21" customHeight="1">
      <c r="A787" s="201"/>
      <c r="B787" s="201"/>
      <c r="C787" s="201"/>
      <c r="D787" s="201"/>
      <c r="G787" s="263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T787" s="201"/>
      <c r="BK787" s="201"/>
      <c r="BL787" s="201"/>
      <c r="BM787" s="201"/>
    </row>
    <row r="788" spans="1:65" ht="21" customHeight="1">
      <c r="A788" s="201"/>
      <c r="B788" s="201"/>
      <c r="C788" s="201"/>
      <c r="D788" s="201"/>
      <c r="G788" s="263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  <c r="Z788" s="201"/>
      <c r="AA788" s="201"/>
      <c r="AB788" s="201"/>
      <c r="AC788" s="201"/>
      <c r="AD788" s="201"/>
      <c r="AE788" s="201"/>
      <c r="AF788" s="201"/>
      <c r="AG788" s="201"/>
      <c r="AH788" s="201"/>
      <c r="AI788" s="201"/>
      <c r="AJ788" s="201"/>
      <c r="AK788" s="201"/>
      <c r="AL788" s="201"/>
      <c r="AM788" s="201"/>
      <c r="AN788" s="201"/>
      <c r="AO788" s="201"/>
      <c r="AT788" s="201"/>
      <c r="BK788" s="201"/>
      <c r="BL788" s="201"/>
      <c r="BM788" s="201"/>
    </row>
    <row r="789" spans="1:65" ht="21" customHeight="1">
      <c r="A789" s="201"/>
      <c r="B789" s="201"/>
      <c r="C789" s="201"/>
      <c r="D789" s="201"/>
      <c r="G789" s="263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  <c r="W789" s="201"/>
      <c r="X789" s="201"/>
      <c r="Y789" s="201"/>
      <c r="Z789" s="201"/>
      <c r="AA789" s="201"/>
      <c r="AB789" s="201"/>
      <c r="AC789" s="201"/>
      <c r="AD789" s="201"/>
      <c r="AE789" s="201"/>
      <c r="AF789" s="201"/>
      <c r="AG789" s="201"/>
      <c r="AH789" s="201"/>
      <c r="AI789" s="201"/>
      <c r="AJ789" s="201"/>
      <c r="AK789" s="201"/>
      <c r="AL789" s="201"/>
      <c r="AM789" s="201"/>
      <c r="AN789" s="201"/>
      <c r="AO789" s="201"/>
      <c r="AT789" s="201"/>
      <c r="BK789" s="201"/>
      <c r="BL789" s="201"/>
      <c r="BM789" s="201"/>
    </row>
    <row r="790" spans="1:65" ht="21" customHeight="1">
      <c r="A790" s="201"/>
      <c r="B790" s="201"/>
      <c r="C790" s="201"/>
      <c r="D790" s="201"/>
      <c r="G790" s="263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  <c r="W790" s="201"/>
      <c r="X790" s="201"/>
      <c r="Y790" s="201"/>
      <c r="Z790" s="201"/>
      <c r="AA790" s="201"/>
      <c r="AB790" s="201"/>
      <c r="AC790" s="201"/>
      <c r="AD790" s="201"/>
      <c r="AE790" s="201"/>
      <c r="AF790" s="201"/>
      <c r="AG790" s="201"/>
      <c r="AH790" s="201"/>
      <c r="AI790" s="201"/>
      <c r="AJ790" s="201"/>
      <c r="AK790" s="201"/>
      <c r="AL790" s="201"/>
      <c r="AM790" s="201"/>
      <c r="AN790" s="201"/>
      <c r="AO790" s="201"/>
      <c r="AT790" s="201"/>
      <c r="BK790" s="201"/>
      <c r="BL790" s="201"/>
      <c r="BM790" s="201"/>
    </row>
    <row r="791" spans="1:65" ht="21" customHeight="1">
      <c r="A791" s="201"/>
      <c r="B791" s="201"/>
      <c r="C791" s="201"/>
      <c r="D791" s="201"/>
      <c r="G791" s="263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  <c r="W791" s="201"/>
      <c r="X791" s="201"/>
      <c r="Y791" s="201"/>
      <c r="Z791" s="201"/>
      <c r="AA791" s="201"/>
      <c r="AB791" s="201"/>
      <c r="AC791" s="201"/>
      <c r="AD791" s="201"/>
      <c r="AE791" s="201"/>
      <c r="AF791" s="201"/>
      <c r="AG791" s="201"/>
      <c r="AH791" s="201"/>
      <c r="AI791" s="201"/>
      <c r="AJ791" s="201"/>
      <c r="AK791" s="201"/>
      <c r="AL791" s="201"/>
      <c r="AM791" s="201"/>
      <c r="AN791" s="201"/>
      <c r="AO791" s="201"/>
      <c r="AT791" s="201"/>
      <c r="BK791" s="201"/>
      <c r="BL791" s="201"/>
      <c r="BM791" s="201"/>
    </row>
    <row r="792" spans="1:65" ht="21" customHeight="1">
      <c r="A792" s="201"/>
      <c r="B792" s="201"/>
      <c r="C792" s="201"/>
      <c r="D792" s="201"/>
      <c r="G792" s="263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  <c r="W792" s="201"/>
      <c r="X792" s="201"/>
      <c r="Y792" s="201"/>
      <c r="Z792" s="201"/>
      <c r="AA792" s="201"/>
      <c r="AB792" s="201"/>
      <c r="AC792" s="201"/>
      <c r="AD792" s="201"/>
      <c r="AE792" s="201"/>
      <c r="AF792" s="201"/>
      <c r="AG792" s="201"/>
      <c r="AH792" s="201"/>
      <c r="AI792" s="201"/>
      <c r="AJ792" s="201"/>
      <c r="AK792" s="201"/>
      <c r="AL792" s="201"/>
      <c r="AM792" s="201"/>
      <c r="AN792" s="201"/>
      <c r="AO792" s="201"/>
      <c r="AT792" s="201"/>
      <c r="BK792" s="201"/>
      <c r="BL792" s="201"/>
      <c r="BM792" s="201"/>
    </row>
    <row r="793" spans="1:65" ht="21" customHeight="1">
      <c r="A793" s="201"/>
      <c r="B793" s="201"/>
      <c r="C793" s="201"/>
      <c r="D793" s="201"/>
      <c r="G793" s="263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  <c r="W793" s="201"/>
      <c r="X793" s="201"/>
      <c r="Y793" s="201"/>
      <c r="Z793" s="201"/>
      <c r="AA793" s="201"/>
      <c r="AB793" s="201"/>
      <c r="AC793" s="201"/>
      <c r="AD793" s="201"/>
      <c r="AE793" s="201"/>
      <c r="AF793" s="201"/>
      <c r="AG793" s="201"/>
      <c r="AH793" s="201"/>
      <c r="AI793" s="201"/>
      <c r="AJ793" s="201"/>
      <c r="AK793" s="201"/>
      <c r="AL793" s="201"/>
      <c r="AM793" s="201"/>
      <c r="AN793" s="201"/>
      <c r="AO793" s="201"/>
      <c r="AT793" s="201"/>
      <c r="BK793" s="201"/>
      <c r="BL793" s="201"/>
      <c r="BM793" s="201"/>
    </row>
    <row r="794" spans="1:65" ht="21" customHeight="1">
      <c r="A794" s="201"/>
      <c r="B794" s="201"/>
      <c r="C794" s="201"/>
      <c r="D794" s="201"/>
      <c r="G794" s="263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  <c r="W794" s="201"/>
      <c r="X794" s="201"/>
      <c r="Y794" s="201"/>
      <c r="Z794" s="201"/>
      <c r="AA794" s="201"/>
      <c r="AB794" s="201"/>
      <c r="AC794" s="201"/>
      <c r="AD794" s="201"/>
      <c r="AE794" s="201"/>
      <c r="AF794" s="201"/>
      <c r="AG794" s="201"/>
      <c r="AH794" s="201"/>
      <c r="AI794" s="201"/>
      <c r="AJ794" s="201"/>
      <c r="AK794" s="201"/>
      <c r="AL794" s="201"/>
      <c r="AM794" s="201"/>
      <c r="AN794" s="201"/>
      <c r="AO794" s="201"/>
      <c r="AT794" s="201"/>
      <c r="BK794" s="201"/>
      <c r="BL794" s="201"/>
      <c r="BM794" s="201"/>
    </row>
    <row r="795" spans="1:65" ht="21" customHeight="1">
      <c r="A795" s="201"/>
      <c r="B795" s="201"/>
      <c r="C795" s="201"/>
      <c r="D795" s="201"/>
      <c r="G795" s="263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  <c r="Z795" s="201"/>
      <c r="AA795" s="201"/>
      <c r="AB795" s="201"/>
      <c r="AC795" s="201"/>
      <c r="AD795" s="201"/>
      <c r="AE795" s="201"/>
      <c r="AF795" s="201"/>
      <c r="AG795" s="201"/>
      <c r="AH795" s="201"/>
      <c r="AI795" s="201"/>
      <c r="AJ795" s="201"/>
      <c r="AK795" s="201"/>
      <c r="AL795" s="201"/>
      <c r="AM795" s="201"/>
      <c r="AN795" s="201"/>
      <c r="AO795" s="201"/>
      <c r="AT795" s="201"/>
      <c r="BK795" s="201"/>
      <c r="BL795" s="201"/>
      <c r="BM795" s="201"/>
    </row>
    <row r="796" spans="1:65" ht="21" customHeight="1">
      <c r="A796" s="201"/>
      <c r="B796" s="201"/>
      <c r="C796" s="201"/>
      <c r="D796" s="201"/>
      <c r="G796" s="263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  <c r="W796" s="201"/>
      <c r="X796" s="201"/>
      <c r="Y796" s="201"/>
      <c r="Z796" s="201"/>
      <c r="AA796" s="201"/>
      <c r="AB796" s="201"/>
      <c r="AC796" s="201"/>
      <c r="AD796" s="201"/>
      <c r="AE796" s="201"/>
      <c r="AF796" s="201"/>
      <c r="AG796" s="201"/>
      <c r="AH796" s="201"/>
      <c r="AI796" s="201"/>
      <c r="AJ796" s="201"/>
      <c r="AK796" s="201"/>
      <c r="AL796" s="201"/>
      <c r="AM796" s="201"/>
      <c r="AN796" s="201"/>
      <c r="AO796" s="201"/>
      <c r="AT796" s="201"/>
      <c r="BK796" s="201"/>
      <c r="BL796" s="201"/>
      <c r="BM796" s="201"/>
    </row>
    <row r="797" spans="1:65" ht="21" customHeight="1">
      <c r="A797" s="201"/>
      <c r="B797" s="201"/>
      <c r="C797" s="201"/>
      <c r="D797" s="201"/>
      <c r="G797" s="263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  <c r="W797" s="201"/>
      <c r="X797" s="201"/>
      <c r="Y797" s="201"/>
      <c r="Z797" s="201"/>
      <c r="AA797" s="201"/>
      <c r="AB797" s="201"/>
      <c r="AC797" s="201"/>
      <c r="AD797" s="201"/>
      <c r="AE797" s="201"/>
      <c r="AF797" s="201"/>
      <c r="AG797" s="201"/>
      <c r="AH797" s="201"/>
      <c r="AI797" s="201"/>
      <c r="AJ797" s="201"/>
      <c r="AK797" s="201"/>
      <c r="AL797" s="201"/>
      <c r="AM797" s="201"/>
      <c r="AN797" s="201"/>
      <c r="AO797" s="201"/>
      <c r="AT797" s="201"/>
      <c r="BK797" s="201"/>
      <c r="BL797" s="201"/>
      <c r="BM797" s="201"/>
    </row>
    <row r="798" spans="1:65" ht="21" customHeight="1">
      <c r="A798" s="201"/>
      <c r="B798" s="201"/>
      <c r="C798" s="201"/>
      <c r="D798" s="201"/>
      <c r="G798" s="263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T798" s="201"/>
      <c r="BK798" s="201"/>
      <c r="BL798" s="201"/>
      <c r="BM798" s="201"/>
    </row>
    <row r="799" spans="1:65" ht="21" customHeight="1">
      <c r="A799" s="201"/>
      <c r="B799" s="201"/>
      <c r="C799" s="201"/>
      <c r="D799" s="201"/>
      <c r="G799" s="263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T799" s="201"/>
      <c r="BK799" s="201"/>
      <c r="BL799" s="201"/>
      <c r="BM799" s="201"/>
    </row>
    <row r="800" spans="1:65" ht="21" customHeight="1">
      <c r="A800" s="201"/>
      <c r="B800" s="201"/>
      <c r="C800" s="201"/>
      <c r="D800" s="201"/>
      <c r="G800" s="263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T800" s="201"/>
      <c r="BK800" s="201"/>
      <c r="BL800" s="201"/>
      <c r="BM800" s="201"/>
    </row>
    <row r="801" spans="1:65" ht="21" customHeight="1">
      <c r="A801" s="201"/>
      <c r="B801" s="201"/>
      <c r="C801" s="201"/>
      <c r="D801" s="201"/>
      <c r="G801" s="263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T801" s="201"/>
      <c r="BK801" s="201"/>
      <c r="BL801" s="201"/>
      <c r="BM801" s="201"/>
    </row>
    <row r="802" spans="1:65" ht="21" customHeight="1">
      <c r="A802" s="201"/>
      <c r="B802" s="201"/>
      <c r="C802" s="201"/>
      <c r="D802" s="201"/>
      <c r="G802" s="263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T802" s="201"/>
      <c r="BK802" s="201"/>
      <c r="BL802" s="201"/>
      <c r="BM802" s="201"/>
    </row>
    <row r="803" spans="1:65" ht="21" customHeight="1">
      <c r="A803" s="201"/>
      <c r="B803" s="201"/>
      <c r="C803" s="201"/>
      <c r="D803" s="201"/>
      <c r="G803" s="263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T803" s="201"/>
      <c r="BK803" s="201"/>
      <c r="BL803" s="201"/>
      <c r="BM803" s="201"/>
    </row>
    <row r="804" spans="1:65" ht="21" customHeight="1">
      <c r="A804" s="201"/>
      <c r="B804" s="201"/>
      <c r="C804" s="201"/>
      <c r="D804" s="201"/>
      <c r="G804" s="263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T804" s="201"/>
      <c r="BK804" s="201"/>
      <c r="BL804" s="201"/>
      <c r="BM804" s="201"/>
    </row>
    <row r="805" spans="1:65" ht="21" customHeight="1">
      <c r="A805" s="201"/>
      <c r="B805" s="201"/>
      <c r="C805" s="201"/>
      <c r="D805" s="201"/>
      <c r="G805" s="263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T805" s="201"/>
      <c r="BK805" s="201"/>
      <c r="BL805" s="201"/>
      <c r="BM805" s="201"/>
    </row>
    <row r="806" spans="1:65" ht="21" customHeight="1">
      <c r="A806" s="201"/>
      <c r="B806" s="201"/>
      <c r="C806" s="201"/>
      <c r="D806" s="201"/>
      <c r="G806" s="263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T806" s="201"/>
      <c r="BK806" s="201"/>
      <c r="BL806" s="201"/>
      <c r="BM806" s="201"/>
    </row>
    <row r="807" spans="1:65" ht="21" customHeight="1">
      <c r="A807" s="201"/>
      <c r="B807" s="201"/>
      <c r="C807" s="201"/>
      <c r="D807" s="201"/>
      <c r="G807" s="263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T807" s="201"/>
      <c r="BK807" s="201"/>
      <c r="BL807" s="201"/>
      <c r="BM807" s="201"/>
    </row>
    <row r="808" spans="1:65" ht="21" customHeight="1">
      <c r="A808" s="201"/>
      <c r="B808" s="201"/>
      <c r="C808" s="201"/>
      <c r="D808" s="201"/>
      <c r="G808" s="263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  <c r="W808" s="201"/>
      <c r="X808" s="201"/>
      <c r="Y808" s="201"/>
      <c r="Z808" s="201"/>
      <c r="AA808" s="201"/>
      <c r="AB808" s="201"/>
      <c r="AC808" s="201"/>
      <c r="AD808" s="201"/>
      <c r="AE808" s="201"/>
      <c r="AF808" s="201"/>
      <c r="AG808" s="201"/>
      <c r="AH808" s="201"/>
      <c r="AI808" s="201"/>
      <c r="AJ808" s="201"/>
      <c r="AK808" s="201"/>
      <c r="AL808" s="201"/>
      <c r="AM808" s="201"/>
      <c r="AN808" s="201"/>
      <c r="AO808" s="201"/>
      <c r="AT808" s="201"/>
      <c r="BK808" s="201"/>
      <c r="BL808" s="201"/>
      <c r="BM808" s="201"/>
    </row>
    <row r="809" spans="1:65" ht="21" customHeight="1">
      <c r="A809" s="201"/>
      <c r="B809" s="201"/>
      <c r="C809" s="201"/>
      <c r="D809" s="201"/>
      <c r="G809" s="263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  <c r="W809" s="201"/>
      <c r="X809" s="201"/>
      <c r="Y809" s="201"/>
      <c r="Z809" s="201"/>
      <c r="AA809" s="201"/>
      <c r="AB809" s="201"/>
      <c r="AC809" s="201"/>
      <c r="AD809" s="201"/>
      <c r="AE809" s="201"/>
      <c r="AF809" s="201"/>
      <c r="AG809" s="201"/>
      <c r="AH809" s="201"/>
      <c r="AI809" s="201"/>
      <c r="AJ809" s="201"/>
      <c r="AK809" s="201"/>
      <c r="AL809" s="201"/>
      <c r="AM809" s="201"/>
      <c r="AN809" s="201"/>
      <c r="AO809" s="201"/>
      <c r="AT809" s="201"/>
      <c r="BK809" s="201"/>
      <c r="BL809" s="201"/>
      <c r="BM809" s="201"/>
    </row>
    <row r="810" spans="1:65" ht="21" customHeight="1">
      <c r="A810" s="201"/>
      <c r="B810" s="201"/>
      <c r="C810" s="201"/>
      <c r="D810" s="201"/>
      <c r="G810" s="263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  <c r="W810" s="201"/>
      <c r="X810" s="201"/>
      <c r="Y810" s="201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201"/>
      <c r="AO810" s="201"/>
      <c r="AT810" s="201"/>
      <c r="BK810" s="201"/>
      <c r="BL810" s="201"/>
      <c r="BM810" s="201"/>
    </row>
    <row r="811" spans="1:65" ht="21" customHeight="1">
      <c r="A811" s="201"/>
      <c r="B811" s="201"/>
      <c r="C811" s="201"/>
      <c r="D811" s="201"/>
      <c r="G811" s="263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  <c r="W811" s="201"/>
      <c r="X811" s="201"/>
      <c r="Y811" s="201"/>
      <c r="Z811" s="201"/>
      <c r="AA811" s="201"/>
      <c r="AB811" s="201"/>
      <c r="AC811" s="201"/>
      <c r="AD811" s="201"/>
      <c r="AE811" s="201"/>
      <c r="AF811" s="201"/>
      <c r="AG811" s="201"/>
      <c r="AH811" s="201"/>
      <c r="AI811" s="201"/>
      <c r="AJ811" s="201"/>
      <c r="AK811" s="201"/>
      <c r="AL811" s="201"/>
      <c r="AM811" s="201"/>
      <c r="AN811" s="201"/>
      <c r="AO811" s="201"/>
      <c r="AT811" s="201"/>
      <c r="BK811" s="201"/>
      <c r="BL811" s="201"/>
      <c r="BM811" s="201"/>
    </row>
    <row r="812" spans="1:65" ht="21" customHeight="1">
      <c r="A812" s="201"/>
      <c r="B812" s="201"/>
      <c r="C812" s="201"/>
      <c r="D812" s="201"/>
      <c r="G812" s="263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  <c r="W812" s="201"/>
      <c r="X812" s="201"/>
      <c r="Y812" s="201"/>
      <c r="Z812" s="201"/>
      <c r="AA812" s="201"/>
      <c r="AB812" s="201"/>
      <c r="AC812" s="201"/>
      <c r="AD812" s="201"/>
      <c r="AE812" s="201"/>
      <c r="AF812" s="201"/>
      <c r="AG812" s="201"/>
      <c r="AH812" s="201"/>
      <c r="AI812" s="201"/>
      <c r="AJ812" s="201"/>
      <c r="AK812" s="201"/>
      <c r="AL812" s="201"/>
      <c r="AM812" s="201"/>
      <c r="AN812" s="201"/>
      <c r="AO812" s="201"/>
      <c r="AT812" s="201"/>
      <c r="BK812" s="201"/>
      <c r="BL812" s="201"/>
      <c r="BM812" s="201"/>
    </row>
    <row r="813" spans="1:65" ht="21" customHeight="1">
      <c r="A813" s="201"/>
      <c r="B813" s="201"/>
      <c r="C813" s="201"/>
      <c r="D813" s="201"/>
      <c r="G813" s="263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  <c r="W813" s="201"/>
      <c r="X813" s="201"/>
      <c r="Y813" s="201"/>
      <c r="Z813" s="201"/>
      <c r="AA813" s="201"/>
      <c r="AB813" s="201"/>
      <c r="AC813" s="201"/>
      <c r="AD813" s="201"/>
      <c r="AE813" s="201"/>
      <c r="AF813" s="201"/>
      <c r="AG813" s="201"/>
      <c r="AH813" s="201"/>
      <c r="AI813" s="201"/>
      <c r="AJ813" s="201"/>
      <c r="AK813" s="201"/>
      <c r="AL813" s="201"/>
      <c r="AM813" s="201"/>
      <c r="AN813" s="201"/>
      <c r="AO813" s="201"/>
      <c r="AT813" s="201"/>
      <c r="BK813" s="201"/>
      <c r="BL813" s="201"/>
      <c r="BM813" s="201"/>
    </row>
    <row r="814" spans="1:65" ht="21" customHeight="1">
      <c r="A814" s="201"/>
      <c r="B814" s="201"/>
      <c r="C814" s="201"/>
      <c r="D814" s="201"/>
      <c r="G814" s="263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  <c r="W814" s="201"/>
      <c r="X814" s="201"/>
      <c r="Y814" s="201"/>
      <c r="Z814" s="201"/>
      <c r="AA814" s="201"/>
      <c r="AB814" s="201"/>
      <c r="AC814" s="201"/>
      <c r="AD814" s="201"/>
      <c r="AE814" s="201"/>
      <c r="AF814" s="201"/>
      <c r="AG814" s="201"/>
      <c r="AH814" s="201"/>
      <c r="AI814" s="201"/>
      <c r="AJ814" s="201"/>
      <c r="AK814" s="201"/>
      <c r="AL814" s="201"/>
      <c r="AM814" s="201"/>
      <c r="AN814" s="201"/>
      <c r="AO814" s="201"/>
      <c r="AT814" s="201"/>
      <c r="BK814" s="201"/>
      <c r="BL814" s="201"/>
      <c r="BM814" s="201"/>
    </row>
    <row r="815" spans="1:65" ht="21" customHeight="1">
      <c r="A815" s="201"/>
      <c r="B815" s="201"/>
      <c r="C815" s="201"/>
      <c r="D815" s="201"/>
      <c r="G815" s="263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  <c r="W815" s="201"/>
      <c r="X815" s="201"/>
      <c r="Y815" s="201"/>
      <c r="Z815" s="201"/>
      <c r="AA815" s="201"/>
      <c r="AB815" s="201"/>
      <c r="AC815" s="201"/>
      <c r="AD815" s="201"/>
      <c r="AE815" s="201"/>
      <c r="AF815" s="201"/>
      <c r="AG815" s="201"/>
      <c r="AH815" s="201"/>
      <c r="AI815" s="201"/>
      <c r="AJ815" s="201"/>
      <c r="AK815" s="201"/>
      <c r="AL815" s="201"/>
      <c r="AM815" s="201"/>
      <c r="AN815" s="201"/>
      <c r="AO815" s="201"/>
      <c r="AT815" s="201"/>
      <c r="BK815" s="201"/>
      <c r="BL815" s="201"/>
      <c r="BM815" s="201"/>
    </row>
    <row r="816" spans="1:65" ht="21" customHeight="1">
      <c r="A816" s="201"/>
      <c r="B816" s="201"/>
      <c r="C816" s="201"/>
      <c r="D816" s="201"/>
      <c r="G816" s="263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T816" s="201"/>
      <c r="BK816" s="201"/>
      <c r="BL816" s="201"/>
      <c r="BM816" s="201"/>
    </row>
    <row r="817" spans="1:65" ht="21" customHeight="1">
      <c r="A817" s="201"/>
      <c r="B817" s="201"/>
      <c r="C817" s="201"/>
      <c r="D817" s="201"/>
      <c r="G817" s="263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T817" s="201"/>
      <c r="BK817" s="201"/>
      <c r="BL817" s="201"/>
      <c r="BM817" s="201"/>
    </row>
    <row r="818" spans="1:65" ht="21" customHeight="1">
      <c r="A818" s="201"/>
      <c r="B818" s="201"/>
      <c r="C818" s="201"/>
      <c r="D818" s="201"/>
      <c r="G818" s="263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T818" s="201"/>
      <c r="BK818" s="201"/>
      <c r="BL818" s="201"/>
      <c r="BM818" s="201"/>
    </row>
    <row r="819" spans="1:65" ht="21" customHeight="1">
      <c r="A819" s="201"/>
      <c r="B819" s="201"/>
      <c r="C819" s="201"/>
      <c r="D819" s="201"/>
      <c r="G819" s="263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T819" s="201"/>
      <c r="BK819" s="201"/>
      <c r="BL819" s="201"/>
      <c r="BM819" s="201"/>
    </row>
    <row r="820" spans="1:65" ht="21" customHeight="1">
      <c r="A820" s="201"/>
      <c r="B820" s="201"/>
      <c r="C820" s="201"/>
      <c r="D820" s="201"/>
      <c r="G820" s="263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T820" s="201"/>
      <c r="BK820" s="201"/>
      <c r="BL820" s="201"/>
      <c r="BM820" s="201"/>
    </row>
    <row r="821" spans="1:65" ht="21" customHeight="1">
      <c r="A821" s="201"/>
      <c r="B821" s="201"/>
      <c r="C821" s="201"/>
      <c r="D821" s="201"/>
      <c r="G821" s="263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T821" s="201"/>
      <c r="BK821" s="201"/>
      <c r="BL821" s="201"/>
      <c r="BM821" s="201"/>
    </row>
    <row r="822" spans="1:65" ht="21" customHeight="1">
      <c r="A822" s="201"/>
      <c r="B822" s="201"/>
      <c r="C822" s="201"/>
      <c r="D822" s="201"/>
      <c r="G822" s="263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T822" s="201"/>
      <c r="BK822" s="201"/>
      <c r="BL822" s="201"/>
      <c r="BM822" s="201"/>
    </row>
    <row r="823" spans="1:65" ht="21" customHeight="1">
      <c r="A823" s="201"/>
      <c r="B823" s="201"/>
      <c r="C823" s="201"/>
      <c r="D823" s="201"/>
      <c r="G823" s="263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T823" s="201"/>
      <c r="BK823" s="201"/>
      <c r="BL823" s="201"/>
      <c r="BM823" s="201"/>
    </row>
    <row r="824" spans="1:65" ht="21" customHeight="1">
      <c r="A824" s="201"/>
      <c r="B824" s="201"/>
      <c r="C824" s="201"/>
      <c r="D824" s="201"/>
      <c r="G824" s="263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T824" s="201"/>
      <c r="BK824" s="201"/>
      <c r="BL824" s="201"/>
      <c r="BM824" s="201"/>
    </row>
    <row r="825" spans="1:65" ht="21" customHeight="1">
      <c r="A825" s="201"/>
      <c r="B825" s="201"/>
      <c r="C825" s="201"/>
      <c r="D825" s="201"/>
      <c r="G825" s="263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  <c r="W825" s="201"/>
      <c r="X825" s="201"/>
      <c r="Y825" s="201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1"/>
      <c r="AO825" s="201"/>
      <c r="AT825" s="201"/>
      <c r="BK825" s="201"/>
      <c r="BL825" s="201"/>
      <c r="BM825" s="201"/>
    </row>
    <row r="826" spans="1:65" ht="21" customHeight="1">
      <c r="A826" s="201"/>
      <c r="B826" s="201"/>
      <c r="C826" s="201"/>
      <c r="D826" s="201"/>
      <c r="G826" s="263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  <c r="W826" s="201"/>
      <c r="X826" s="201"/>
      <c r="Y826" s="201"/>
      <c r="Z826" s="201"/>
      <c r="AA826" s="201"/>
      <c r="AB826" s="201"/>
      <c r="AC826" s="201"/>
      <c r="AD826" s="201"/>
      <c r="AE826" s="201"/>
      <c r="AF826" s="201"/>
      <c r="AG826" s="201"/>
      <c r="AH826" s="201"/>
      <c r="AI826" s="201"/>
      <c r="AJ826" s="201"/>
      <c r="AK826" s="201"/>
      <c r="AL826" s="201"/>
      <c r="AM826" s="201"/>
      <c r="AN826" s="201"/>
      <c r="AO826" s="201"/>
      <c r="AT826" s="201"/>
      <c r="BK826" s="201"/>
      <c r="BL826" s="201"/>
      <c r="BM826" s="201"/>
    </row>
    <row r="827" spans="1:65" ht="21" customHeight="1">
      <c r="A827" s="201"/>
      <c r="B827" s="201"/>
      <c r="C827" s="201"/>
      <c r="D827" s="201"/>
      <c r="G827" s="263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1"/>
      <c r="AO827" s="201"/>
      <c r="AT827" s="201"/>
      <c r="BK827" s="201"/>
      <c r="BL827" s="201"/>
      <c r="BM827" s="201"/>
    </row>
    <row r="828" spans="1:65" ht="21" customHeight="1">
      <c r="A828" s="201"/>
      <c r="B828" s="201"/>
      <c r="C828" s="201"/>
      <c r="D828" s="201"/>
      <c r="G828" s="263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  <c r="W828" s="201"/>
      <c r="X828" s="201"/>
      <c r="Y828" s="201"/>
      <c r="Z828" s="201"/>
      <c r="AA828" s="201"/>
      <c r="AB828" s="201"/>
      <c r="AC828" s="201"/>
      <c r="AD828" s="201"/>
      <c r="AE828" s="201"/>
      <c r="AF828" s="201"/>
      <c r="AG828" s="201"/>
      <c r="AH828" s="201"/>
      <c r="AI828" s="201"/>
      <c r="AJ828" s="201"/>
      <c r="AK828" s="201"/>
      <c r="AL828" s="201"/>
      <c r="AM828" s="201"/>
      <c r="AN828" s="201"/>
      <c r="AO828" s="201"/>
      <c r="AT828" s="201"/>
      <c r="BK828" s="201"/>
      <c r="BL828" s="201"/>
      <c r="BM828" s="201"/>
    </row>
    <row r="829" spans="1:65" ht="21" customHeight="1">
      <c r="A829" s="201"/>
      <c r="B829" s="201"/>
      <c r="C829" s="201"/>
      <c r="D829" s="201"/>
      <c r="G829" s="263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  <c r="W829" s="201"/>
      <c r="X829" s="201"/>
      <c r="Y829" s="201"/>
      <c r="Z829" s="201"/>
      <c r="AA829" s="201"/>
      <c r="AB829" s="201"/>
      <c r="AC829" s="201"/>
      <c r="AD829" s="201"/>
      <c r="AE829" s="201"/>
      <c r="AF829" s="201"/>
      <c r="AG829" s="201"/>
      <c r="AH829" s="201"/>
      <c r="AI829" s="201"/>
      <c r="AJ829" s="201"/>
      <c r="AK829" s="201"/>
      <c r="AL829" s="201"/>
      <c r="AM829" s="201"/>
      <c r="AN829" s="201"/>
      <c r="AO829" s="201"/>
      <c r="AT829" s="201"/>
      <c r="BK829" s="201"/>
      <c r="BL829" s="201"/>
      <c r="BM829" s="201"/>
    </row>
    <row r="830" spans="1:65" ht="21" customHeight="1">
      <c r="A830" s="201"/>
      <c r="B830" s="201"/>
      <c r="C830" s="201"/>
      <c r="D830" s="201"/>
      <c r="G830" s="263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  <c r="W830" s="201"/>
      <c r="X830" s="201"/>
      <c r="Y830" s="201"/>
      <c r="Z830" s="201"/>
      <c r="AA830" s="201"/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201"/>
      <c r="AL830" s="201"/>
      <c r="AM830" s="201"/>
      <c r="AN830" s="201"/>
      <c r="AO830" s="201"/>
      <c r="AT830" s="201"/>
      <c r="BK830" s="201"/>
      <c r="BL830" s="201"/>
      <c r="BM830" s="201"/>
    </row>
    <row r="831" spans="1:65" ht="21" customHeight="1">
      <c r="A831" s="201"/>
      <c r="B831" s="201"/>
      <c r="C831" s="201"/>
      <c r="D831" s="201"/>
      <c r="G831" s="263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  <c r="W831" s="201"/>
      <c r="X831" s="201"/>
      <c r="Y831" s="201"/>
      <c r="Z831" s="201"/>
      <c r="AA831" s="201"/>
      <c r="AB831" s="201"/>
      <c r="AC831" s="201"/>
      <c r="AD831" s="201"/>
      <c r="AE831" s="201"/>
      <c r="AF831" s="201"/>
      <c r="AG831" s="201"/>
      <c r="AH831" s="201"/>
      <c r="AI831" s="201"/>
      <c r="AJ831" s="201"/>
      <c r="AK831" s="201"/>
      <c r="AL831" s="201"/>
      <c r="AM831" s="201"/>
      <c r="AN831" s="201"/>
      <c r="AO831" s="201"/>
      <c r="AT831" s="201"/>
      <c r="BK831" s="201"/>
      <c r="BL831" s="201"/>
      <c r="BM831" s="201"/>
    </row>
    <row r="832" spans="1:65" ht="21" customHeight="1">
      <c r="A832" s="201"/>
      <c r="B832" s="201"/>
      <c r="C832" s="201"/>
      <c r="D832" s="201"/>
      <c r="G832" s="263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  <c r="W832" s="201"/>
      <c r="X832" s="201"/>
      <c r="Y832" s="201"/>
      <c r="Z832" s="201"/>
      <c r="AA832" s="201"/>
      <c r="AB832" s="201"/>
      <c r="AC832" s="201"/>
      <c r="AD832" s="201"/>
      <c r="AE832" s="201"/>
      <c r="AF832" s="201"/>
      <c r="AG832" s="201"/>
      <c r="AH832" s="201"/>
      <c r="AI832" s="201"/>
      <c r="AJ832" s="201"/>
      <c r="AK832" s="201"/>
      <c r="AL832" s="201"/>
      <c r="AM832" s="201"/>
      <c r="AN832" s="201"/>
      <c r="AO832" s="201"/>
      <c r="AT832" s="201"/>
      <c r="BK832" s="201"/>
      <c r="BL832" s="201"/>
      <c r="BM832" s="201"/>
    </row>
    <row r="833" spans="1:65" ht="21" customHeight="1">
      <c r="A833" s="201"/>
      <c r="B833" s="201"/>
      <c r="C833" s="201"/>
      <c r="D833" s="201"/>
      <c r="G833" s="263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  <c r="W833" s="201"/>
      <c r="X833" s="201"/>
      <c r="Y833" s="201"/>
      <c r="Z833" s="201"/>
      <c r="AA833" s="201"/>
      <c r="AB833" s="201"/>
      <c r="AC833" s="201"/>
      <c r="AD833" s="201"/>
      <c r="AE833" s="201"/>
      <c r="AF833" s="201"/>
      <c r="AG833" s="201"/>
      <c r="AH833" s="201"/>
      <c r="AI833" s="201"/>
      <c r="AJ833" s="201"/>
      <c r="AK833" s="201"/>
      <c r="AL833" s="201"/>
      <c r="AM833" s="201"/>
      <c r="AN833" s="201"/>
      <c r="AO833" s="201"/>
      <c r="AT833" s="201"/>
      <c r="BK833" s="201"/>
      <c r="BL833" s="201"/>
      <c r="BM833" s="201"/>
    </row>
    <row r="834" spans="1:65" ht="21" customHeight="1">
      <c r="A834" s="201"/>
      <c r="B834" s="201"/>
      <c r="C834" s="201"/>
      <c r="D834" s="201"/>
      <c r="G834" s="263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F834" s="201"/>
      <c r="AG834" s="201"/>
      <c r="AH834" s="201"/>
      <c r="AI834" s="201"/>
      <c r="AJ834" s="201"/>
      <c r="AK834" s="201"/>
      <c r="AL834" s="201"/>
      <c r="AM834" s="201"/>
      <c r="AN834" s="201"/>
      <c r="AO834" s="201"/>
      <c r="AT834" s="201"/>
      <c r="BK834" s="201"/>
      <c r="BL834" s="201"/>
      <c r="BM834" s="201"/>
    </row>
    <row r="835" spans="1:65" ht="21" customHeight="1">
      <c r="A835" s="201"/>
      <c r="B835" s="201"/>
      <c r="C835" s="201"/>
      <c r="D835" s="201"/>
      <c r="G835" s="263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  <c r="Z835" s="201"/>
      <c r="AA835" s="201"/>
      <c r="AB835" s="201"/>
      <c r="AC835" s="201"/>
      <c r="AD835" s="201"/>
      <c r="AE835" s="201"/>
      <c r="AF835" s="201"/>
      <c r="AG835" s="201"/>
      <c r="AH835" s="201"/>
      <c r="AI835" s="201"/>
      <c r="AJ835" s="201"/>
      <c r="AK835" s="201"/>
      <c r="AL835" s="201"/>
      <c r="AM835" s="201"/>
      <c r="AN835" s="201"/>
      <c r="AO835" s="201"/>
      <c r="AT835" s="201"/>
      <c r="BK835" s="201"/>
      <c r="BL835" s="201"/>
      <c r="BM835" s="201"/>
    </row>
    <row r="836" spans="1:65" ht="21" customHeight="1">
      <c r="A836" s="201"/>
      <c r="B836" s="201"/>
      <c r="C836" s="201"/>
      <c r="D836" s="201"/>
      <c r="G836" s="263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1"/>
      <c r="AO836" s="201"/>
      <c r="AT836" s="201"/>
      <c r="BK836" s="201"/>
      <c r="BL836" s="201"/>
      <c r="BM836" s="201"/>
    </row>
    <row r="837" spans="1:65" ht="21" customHeight="1">
      <c r="A837" s="201"/>
      <c r="B837" s="201"/>
      <c r="C837" s="201"/>
      <c r="D837" s="201"/>
      <c r="G837" s="263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  <c r="Z837" s="201"/>
      <c r="AA837" s="201"/>
      <c r="AB837" s="201"/>
      <c r="AC837" s="201"/>
      <c r="AD837" s="201"/>
      <c r="AE837" s="201"/>
      <c r="AF837" s="201"/>
      <c r="AG837" s="201"/>
      <c r="AH837" s="201"/>
      <c r="AI837" s="201"/>
      <c r="AJ837" s="201"/>
      <c r="AK837" s="201"/>
      <c r="AL837" s="201"/>
      <c r="AM837" s="201"/>
      <c r="AN837" s="201"/>
      <c r="AO837" s="201"/>
      <c r="AT837" s="201"/>
      <c r="BK837" s="201"/>
      <c r="BL837" s="201"/>
      <c r="BM837" s="201"/>
    </row>
    <row r="838" spans="1:65" ht="21" customHeight="1">
      <c r="A838" s="201"/>
      <c r="B838" s="201"/>
      <c r="C838" s="201"/>
      <c r="D838" s="201"/>
      <c r="G838" s="263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F838" s="201"/>
      <c r="AG838" s="201"/>
      <c r="AH838" s="201"/>
      <c r="AI838" s="201"/>
      <c r="AJ838" s="201"/>
      <c r="AK838" s="201"/>
      <c r="AL838" s="201"/>
      <c r="AM838" s="201"/>
      <c r="AN838" s="201"/>
      <c r="AO838" s="201"/>
      <c r="AT838" s="201"/>
      <c r="BK838" s="201"/>
      <c r="BL838" s="201"/>
      <c r="BM838" s="201"/>
    </row>
    <row r="839" spans="1:65" ht="21" customHeight="1">
      <c r="A839" s="201"/>
      <c r="B839" s="201"/>
      <c r="C839" s="201"/>
      <c r="D839" s="201"/>
      <c r="G839" s="263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1"/>
      <c r="AO839" s="201"/>
      <c r="AT839" s="201"/>
      <c r="BK839" s="201"/>
      <c r="BL839" s="201"/>
      <c r="BM839" s="201"/>
    </row>
    <row r="840" spans="1:65" ht="21" customHeight="1">
      <c r="A840" s="201"/>
      <c r="B840" s="201"/>
      <c r="C840" s="201"/>
      <c r="D840" s="201"/>
      <c r="G840" s="263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F840" s="201"/>
      <c r="AG840" s="201"/>
      <c r="AH840" s="201"/>
      <c r="AI840" s="201"/>
      <c r="AJ840" s="201"/>
      <c r="AK840" s="201"/>
      <c r="AL840" s="201"/>
      <c r="AM840" s="201"/>
      <c r="AN840" s="201"/>
      <c r="AO840" s="201"/>
      <c r="AT840" s="201"/>
      <c r="BK840" s="201"/>
      <c r="BL840" s="201"/>
      <c r="BM840" s="201"/>
    </row>
    <row r="841" spans="1:65" ht="21" customHeight="1">
      <c r="A841" s="201"/>
      <c r="B841" s="201"/>
      <c r="C841" s="201"/>
      <c r="D841" s="201"/>
      <c r="G841" s="263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  <c r="Z841" s="201"/>
      <c r="AA841" s="201"/>
      <c r="AB841" s="201"/>
      <c r="AC841" s="201"/>
      <c r="AD841" s="201"/>
      <c r="AE841" s="201"/>
      <c r="AF841" s="201"/>
      <c r="AG841" s="201"/>
      <c r="AH841" s="201"/>
      <c r="AI841" s="201"/>
      <c r="AJ841" s="201"/>
      <c r="AK841" s="201"/>
      <c r="AL841" s="201"/>
      <c r="AM841" s="201"/>
      <c r="AN841" s="201"/>
      <c r="AO841" s="201"/>
      <c r="AT841" s="201"/>
      <c r="BK841" s="201"/>
      <c r="BL841" s="201"/>
      <c r="BM841" s="201"/>
    </row>
    <row r="842" spans="1:65" ht="21" customHeight="1">
      <c r="A842" s="201"/>
      <c r="B842" s="201"/>
      <c r="C842" s="201"/>
      <c r="D842" s="201"/>
      <c r="G842" s="263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T842" s="201"/>
      <c r="BK842" s="201"/>
      <c r="BL842" s="201"/>
      <c r="BM842" s="201"/>
    </row>
    <row r="843" spans="1:65" ht="21" customHeight="1">
      <c r="A843" s="201"/>
      <c r="B843" s="201"/>
      <c r="C843" s="201"/>
      <c r="D843" s="201"/>
      <c r="G843" s="263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  <c r="W843" s="201"/>
      <c r="X843" s="201"/>
      <c r="Y843" s="201"/>
      <c r="Z843" s="201"/>
      <c r="AA843" s="201"/>
      <c r="AB843" s="201"/>
      <c r="AC843" s="201"/>
      <c r="AD843" s="201"/>
      <c r="AE843" s="201"/>
      <c r="AF843" s="201"/>
      <c r="AG843" s="201"/>
      <c r="AH843" s="201"/>
      <c r="AI843" s="201"/>
      <c r="AJ843" s="201"/>
      <c r="AK843" s="201"/>
      <c r="AL843" s="201"/>
      <c r="AM843" s="201"/>
      <c r="AN843" s="201"/>
      <c r="AO843" s="201"/>
      <c r="AT843" s="201"/>
      <c r="BK843" s="201"/>
      <c r="BL843" s="201"/>
      <c r="BM843" s="201"/>
    </row>
    <row r="844" spans="1:65" ht="21" customHeight="1">
      <c r="A844" s="201"/>
      <c r="B844" s="201"/>
      <c r="C844" s="201"/>
      <c r="D844" s="201"/>
      <c r="G844" s="263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  <c r="W844" s="201"/>
      <c r="X844" s="201"/>
      <c r="Y844" s="201"/>
      <c r="Z844" s="201"/>
      <c r="AA844" s="201"/>
      <c r="AB844" s="201"/>
      <c r="AC844" s="201"/>
      <c r="AD844" s="201"/>
      <c r="AE844" s="201"/>
      <c r="AF844" s="201"/>
      <c r="AG844" s="201"/>
      <c r="AH844" s="201"/>
      <c r="AI844" s="201"/>
      <c r="AJ844" s="201"/>
      <c r="AK844" s="201"/>
      <c r="AL844" s="201"/>
      <c r="AM844" s="201"/>
      <c r="AN844" s="201"/>
      <c r="AO844" s="201"/>
      <c r="AT844" s="201"/>
      <c r="BK844" s="201"/>
      <c r="BL844" s="201"/>
      <c r="BM844" s="201"/>
    </row>
    <row r="845" spans="1:65" ht="21" customHeight="1">
      <c r="A845" s="201"/>
      <c r="B845" s="201"/>
      <c r="C845" s="201"/>
      <c r="D845" s="201"/>
      <c r="G845" s="263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  <c r="W845" s="201"/>
      <c r="X845" s="201"/>
      <c r="Y845" s="201"/>
      <c r="Z845" s="201"/>
      <c r="AA845" s="201"/>
      <c r="AB845" s="201"/>
      <c r="AC845" s="201"/>
      <c r="AD845" s="201"/>
      <c r="AE845" s="201"/>
      <c r="AF845" s="201"/>
      <c r="AG845" s="201"/>
      <c r="AH845" s="201"/>
      <c r="AI845" s="201"/>
      <c r="AJ845" s="201"/>
      <c r="AK845" s="201"/>
      <c r="AL845" s="201"/>
      <c r="AM845" s="201"/>
      <c r="AN845" s="201"/>
      <c r="AO845" s="201"/>
      <c r="AT845" s="201"/>
      <c r="BK845" s="201"/>
      <c r="BL845" s="201"/>
      <c r="BM845" s="201"/>
    </row>
    <row r="846" spans="1:65" ht="21" customHeight="1">
      <c r="A846" s="201"/>
      <c r="B846" s="201"/>
      <c r="C846" s="201"/>
      <c r="D846" s="201"/>
      <c r="G846" s="263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  <c r="W846" s="201"/>
      <c r="X846" s="201"/>
      <c r="Y846" s="201"/>
      <c r="Z846" s="201"/>
      <c r="AA846" s="201"/>
      <c r="AB846" s="201"/>
      <c r="AC846" s="201"/>
      <c r="AD846" s="201"/>
      <c r="AE846" s="201"/>
      <c r="AF846" s="201"/>
      <c r="AG846" s="201"/>
      <c r="AH846" s="201"/>
      <c r="AI846" s="201"/>
      <c r="AJ846" s="201"/>
      <c r="AK846" s="201"/>
      <c r="AL846" s="201"/>
      <c r="AM846" s="201"/>
      <c r="AN846" s="201"/>
      <c r="AO846" s="201"/>
      <c r="AT846" s="201"/>
      <c r="BK846" s="201"/>
      <c r="BL846" s="201"/>
      <c r="BM846" s="201"/>
    </row>
    <row r="847" spans="1:65" ht="21" customHeight="1">
      <c r="A847" s="201"/>
      <c r="B847" s="201"/>
      <c r="C847" s="201"/>
      <c r="D847" s="201"/>
      <c r="G847" s="263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  <c r="W847" s="201"/>
      <c r="X847" s="201"/>
      <c r="Y847" s="201"/>
      <c r="Z847" s="201"/>
      <c r="AA847" s="201"/>
      <c r="AB847" s="201"/>
      <c r="AC847" s="201"/>
      <c r="AD847" s="201"/>
      <c r="AE847" s="201"/>
      <c r="AF847" s="201"/>
      <c r="AG847" s="201"/>
      <c r="AH847" s="201"/>
      <c r="AI847" s="201"/>
      <c r="AJ847" s="201"/>
      <c r="AK847" s="201"/>
      <c r="AL847" s="201"/>
      <c r="AM847" s="201"/>
      <c r="AN847" s="201"/>
      <c r="AO847" s="201"/>
      <c r="AT847" s="201"/>
      <c r="BK847" s="201"/>
      <c r="BL847" s="201"/>
      <c r="BM847" s="201"/>
    </row>
    <row r="848" spans="1:65" ht="21" customHeight="1">
      <c r="A848" s="201"/>
      <c r="B848" s="201"/>
      <c r="C848" s="201"/>
      <c r="D848" s="201"/>
      <c r="G848" s="263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  <c r="W848" s="201"/>
      <c r="X848" s="201"/>
      <c r="Y848" s="201"/>
      <c r="Z848" s="201"/>
      <c r="AA848" s="201"/>
      <c r="AB848" s="201"/>
      <c r="AC848" s="201"/>
      <c r="AD848" s="201"/>
      <c r="AE848" s="201"/>
      <c r="AF848" s="201"/>
      <c r="AG848" s="201"/>
      <c r="AH848" s="201"/>
      <c r="AI848" s="201"/>
      <c r="AJ848" s="201"/>
      <c r="AK848" s="201"/>
      <c r="AL848" s="201"/>
      <c r="AM848" s="201"/>
      <c r="AN848" s="201"/>
      <c r="AO848" s="201"/>
      <c r="AT848" s="201"/>
      <c r="BK848" s="201"/>
      <c r="BL848" s="201"/>
      <c r="BM848" s="201"/>
    </row>
    <row r="849" spans="1:65" ht="21" customHeight="1">
      <c r="A849" s="201"/>
      <c r="B849" s="201"/>
      <c r="C849" s="201"/>
      <c r="D849" s="201"/>
      <c r="G849" s="263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  <c r="W849" s="201"/>
      <c r="X849" s="201"/>
      <c r="Y849" s="201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T849" s="201"/>
      <c r="BK849" s="201"/>
      <c r="BL849" s="201"/>
      <c r="BM849" s="201"/>
    </row>
    <row r="850" spans="1:65" ht="21" customHeight="1">
      <c r="A850" s="201"/>
      <c r="B850" s="201"/>
      <c r="C850" s="201"/>
      <c r="D850" s="201"/>
      <c r="G850" s="263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  <c r="W850" s="201"/>
      <c r="X850" s="201"/>
      <c r="Y850" s="201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1"/>
      <c r="AO850" s="201"/>
      <c r="AT850" s="201"/>
      <c r="BK850" s="201"/>
      <c r="BL850" s="201"/>
      <c r="BM850" s="201"/>
    </row>
    <row r="851" spans="1:65" ht="21" customHeight="1">
      <c r="A851" s="201"/>
      <c r="B851" s="201"/>
      <c r="C851" s="201"/>
      <c r="D851" s="201"/>
      <c r="G851" s="263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  <c r="W851" s="201"/>
      <c r="X851" s="201"/>
      <c r="Y851" s="201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1"/>
      <c r="AO851" s="201"/>
      <c r="AT851" s="201"/>
      <c r="BK851" s="201"/>
      <c r="BL851" s="201"/>
      <c r="BM851" s="201"/>
    </row>
    <row r="852" spans="1:65" ht="21" customHeight="1">
      <c r="A852" s="201"/>
      <c r="B852" s="201"/>
      <c r="C852" s="201"/>
      <c r="D852" s="201"/>
      <c r="G852" s="263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T852" s="201"/>
      <c r="BK852" s="201"/>
      <c r="BL852" s="201"/>
      <c r="BM852" s="201"/>
    </row>
    <row r="853" spans="1:65" ht="21" customHeight="1">
      <c r="A853" s="201"/>
      <c r="B853" s="201"/>
      <c r="C853" s="201"/>
      <c r="D853" s="201"/>
      <c r="G853" s="263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T853" s="201"/>
      <c r="BK853" s="201"/>
      <c r="BL853" s="201"/>
      <c r="BM853" s="201"/>
    </row>
    <row r="854" spans="1:65" ht="21" customHeight="1">
      <c r="A854" s="201"/>
      <c r="B854" s="201"/>
      <c r="C854" s="201"/>
      <c r="D854" s="201"/>
      <c r="G854" s="263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T854" s="201"/>
      <c r="BK854" s="201"/>
      <c r="BL854" s="201"/>
      <c r="BM854" s="201"/>
    </row>
    <row r="855" spans="1:65" ht="21" customHeight="1">
      <c r="A855" s="201"/>
      <c r="B855" s="201"/>
      <c r="C855" s="201"/>
      <c r="D855" s="201"/>
      <c r="G855" s="263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T855" s="201"/>
      <c r="BK855" s="201"/>
      <c r="BL855" s="201"/>
      <c r="BM855" s="201"/>
    </row>
    <row r="856" spans="1:65" ht="21" customHeight="1">
      <c r="A856" s="201"/>
      <c r="B856" s="201"/>
      <c r="C856" s="201"/>
      <c r="D856" s="201"/>
      <c r="G856" s="263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1"/>
      <c r="AO856" s="201"/>
      <c r="AT856" s="201"/>
      <c r="BK856" s="201"/>
      <c r="BL856" s="201"/>
      <c r="BM856" s="201"/>
    </row>
    <row r="857" spans="1:65" ht="21" customHeight="1">
      <c r="A857" s="201"/>
      <c r="B857" s="201"/>
      <c r="C857" s="201"/>
      <c r="D857" s="201"/>
      <c r="G857" s="263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F857" s="201"/>
      <c r="AG857" s="201"/>
      <c r="AH857" s="201"/>
      <c r="AI857" s="201"/>
      <c r="AJ857" s="201"/>
      <c r="AK857" s="201"/>
      <c r="AL857" s="201"/>
      <c r="AM857" s="201"/>
      <c r="AN857" s="201"/>
      <c r="AO857" s="201"/>
      <c r="AT857" s="201"/>
      <c r="BK857" s="201"/>
      <c r="BL857" s="201"/>
      <c r="BM857" s="201"/>
    </row>
    <row r="858" spans="1:65" ht="21" customHeight="1">
      <c r="A858" s="201"/>
      <c r="B858" s="201"/>
      <c r="C858" s="201"/>
      <c r="D858" s="201"/>
      <c r="G858" s="263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F858" s="201"/>
      <c r="AG858" s="201"/>
      <c r="AH858" s="201"/>
      <c r="AI858" s="201"/>
      <c r="AJ858" s="201"/>
      <c r="AK858" s="201"/>
      <c r="AL858" s="201"/>
      <c r="AM858" s="201"/>
      <c r="AN858" s="201"/>
      <c r="AO858" s="201"/>
      <c r="AT858" s="201"/>
      <c r="BK858" s="201"/>
      <c r="BL858" s="201"/>
      <c r="BM858" s="201"/>
    </row>
    <row r="859" spans="1:65" ht="21" customHeight="1">
      <c r="A859" s="201"/>
      <c r="B859" s="201"/>
      <c r="C859" s="201"/>
      <c r="D859" s="201"/>
      <c r="G859" s="263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1"/>
      <c r="AO859" s="201"/>
      <c r="AT859" s="201"/>
      <c r="BK859" s="201"/>
      <c r="BL859" s="201"/>
      <c r="BM859" s="201"/>
    </row>
    <row r="860" spans="1:65" ht="21" customHeight="1">
      <c r="A860" s="201"/>
      <c r="B860" s="201"/>
      <c r="C860" s="201"/>
      <c r="D860" s="201"/>
      <c r="G860" s="263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T860" s="201"/>
      <c r="BK860" s="201"/>
      <c r="BL860" s="201"/>
      <c r="BM860" s="201"/>
    </row>
    <row r="861" spans="1:65" ht="21" customHeight="1">
      <c r="A861" s="201"/>
      <c r="B861" s="201"/>
      <c r="C861" s="201"/>
      <c r="D861" s="201"/>
      <c r="G861" s="263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  <c r="W861" s="201"/>
      <c r="X861" s="201"/>
      <c r="Y861" s="201"/>
      <c r="Z861" s="201"/>
      <c r="AA861" s="201"/>
      <c r="AB861" s="201"/>
      <c r="AC861" s="201"/>
      <c r="AD861" s="201"/>
      <c r="AE861" s="201"/>
      <c r="AF861" s="201"/>
      <c r="AG861" s="201"/>
      <c r="AH861" s="201"/>
      <c r="AI861" s="201"/>
      <c r="AJ861" s="201"/>
      <c r="AK861" s="201"/>
      <c r="AL861" s="201"/>
      <c r="AM861" s="201"/>
      <c r="AN861" s="201"/>
      <c r="AO861" s="201"/>
      <c r="AT861" s="201"/>
      <c r="BK861" s="201"/>
      <c r="BL861" s="201"/>
      <c r="BM861" s="201"/>
    </row>
    <row r="862" spans="1:65" ht="21" customHeight="1">
      <c r="A862" s="201"/>
      <c r="B862" s="201"/>
      <c r="C862" s="201"/>
      <c r="D862" s="201"/>
      <c r="G862" s="263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  <c r="W862" s="201"/>
      <c r="X862" s="201"/>
      <c r="Y862" s="201"/>
      <c r="Z862" s="201"/>
      <c r="AA862" s="201"/>
      <c r="AB862" s="201"/>
      <c r="AC862" s="201"/>
      <c r="AD862" s="201"/>
      <c r="AE862" s="201"/>
      <c r="AF862" s="201"/>
      <c r="AG862" s="201"/>
      <c r="AH862" s="201"/>
      <c r="AI862" s="201"/>
      <c r="AJ862" s="201"/>
      <c r="AK862" s="201"/>
      <c r="AL862" s="201"/>
      <c r="AM862" s="201"/>
      <c r="AN862" s="201"/>
      <c r="AO862" s="201"/>
      <c r="AT862" s="201"/>
      <c r="BK862" s="201"/>
      <c r="BL862" s="201"/>
      <c r="BM862" s="201"/>
    </row>
    <row r="863" spans="1:65" ht="21" customHeight="1">
      <c r="A863" s="201"/>
      <c r="B863" s="201"/>
      <c r="C863" s="201"/>
      <c r="D863" s="201"/>
      <c r="G863" s="263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  <c r="W863" s="201"/>
      <c r="X863" s="201"/>
      <c r="Y863" s="201"/>
      <c r="Z863" s="201"/>
      <c r="AA863" s="201"/>
      <c r="AB863" s="201"/>
      <c r="AC863" s="201"/>
      <c r="AD863" s="201"/>
      <c r="AE863" s="201"/>
      <c r="AF863" s="201"/>
      <c r="AG863" s="201"/>
      <c r="AH863" s="201"/>
      <c r="AI863" s="201"/>
      <c r="AJ863" s="201"/>
      <c r="AK863" s="201"/>
      <c r="AL863" s="201"/>
      <c r="AM863" s="201"/>
      <c r="AN863" s="201"/>
      <c r="AO863" s="201"/>
      <c r="AT863" s="201"/>
      <c r="BK863" s="201"/>
      <c r="BL863" s="201"/>
      <c r="BM863" s="201"/>
    </row>
    <row r="864" spans="1:65" ht="21" customHeight="1">
      <c r="A864" s="201"/>
      <c r="B864" s="201"/>
      <c r="C864" s="201"/>
      <c r="D864" s="201"/>
      <c r="G864" s="263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  <c r="W864" s="201"/>
      <c r="X864" s="201"/>
      <c r="Y864" s="201"/>
      <c r="Z864" s="201"/>
      <c r="AA864" s="201"/>
      <c r="AB864" s="201"/>
      <c r="AC864" s="201"/>
      <c r="AD864" s="201"/>
      <c r="AE864" s="201"/>
      <c r="AF864" s="201"/>
      <c r="AG864" s="201"/>
      <c r="AH864" s="201"/>
      <c r="AI864" s="201"/>
      <c r="AJ864" s="201"/>
      <c r="AK864" s="201"/>
      <c r="AL864" s="201"/>
      <c r="AM864" s="201"/>
      <c r="AN864" s="201"/>
      <c r="AO864" s="201"/>
      <c r="AT864" s="201"/>
      <c r="BK864" s="201"/>
      <c r="BL864" s="201"/>
      <c r="BM864" s="201"/>
    </row>
    <row r="865" spans="1:65" ht="21" customHeight="1">
      <c r="A865" s="201"/>
      <c r="B865" s="201"/>
      <c r="C865" s="201"/>
      <c r="D865" s="201"/>
      <c r="G865" s="263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  <c r="W865" s="201"/>
      <c r="X865" s="201"/>
      <c r="Y865" s="201"/>
      <c r="Z865" s="201"/>
      <c r="AA865" s="201"/>
      <c r="AB865" s="201"/>
      <c r="AC865" s="201"/>
      <c r="AD865" s="201"/>
      <c r="AE865" s="201"/>
      <c r="AF865" s="201"/>
      <c r="AG865" s="201"/>
      <c r="AH865" s="201"/>
      <c r="AI865" s="201"/>
      <c r="AJ865" s="201"/>
      <c r="AK865" s="201"/>
      <c r="AL865" s="201"/>
      <c r="AM865" s="201"/>
      <c r="AN865" s="201"/>
      <c r="AO865" s="201"/>
      <c r="AT865" s="201"/>
      <c r="BK865" s="201"/>
      <c r="BL865" s="201"/>
      <c r="BM865" s="201"/>
    </row>
    <row r="866" spans="1:65" ht="21" customHeight="1">
      <c r="A866" s="201"/>
      <c r="B866" s="201"/>
      <c r="C866" s="201"/>
      <c r="D866" s="201"/>
      <c r="G866" s="263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  <c r="W866" s="201"/>
      <c r="X866" s="201"/>
      <c r="Y866" s="201"/>
      <c r="Z866" s="201"/>
      <c r="AA866" s="201"/>
      <c r="AB866" s="201"/>
      <c r="AC866" s="201"/>
      <c r="AD866" s="201"/>
      <c r="AE866" s="201"/>
      <c r="AF866" s="201"/>
      <c r="AG866" s="201"/>
      <c r="AH866" s="201"/>
      <c r="AI866" s="201"/>
      <c r="AJ866" s="201"/>
      <c r="AK866" s="201"/>
      <c r="AL866" s="201"/>
      <c r="AM866" s="201"/>
      <c r="AN866" s="201"/>
      <c r="AO866" s="201"/>
      <c r="AT866" s="201"/>
      <c r="BK866" s="201"/>
      <c r="BL866" s="201"/>
      <c r="BM866" s="201"/>
    </row>
    <row r="867" spans="1:65" ht="21" customHeight="1">
      <c r="A867" s="201"/>
      <c r="B867" s="201"/>
      <c r="C867" s="201"/>
      <c r="D867" s="201"/>
      <c r="G867" s="263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  <c r="W867" s="201"/>
      <c r="X867" s="201"/>
      <c r="Y867" s="201"/>
      <c r="Z867" s="201"/>
      <c r="AA867" s="201"/>
      <c r="AB867" s="201"/>
      <c r="AC867" s="201"/>
      <c r="AD867" s="201"/>
      <c r="AE867" s="201"/>
      <c r="AF867" s="201"/>
      <c r="AG867" s="201"/>
      <c r="AH867" s="201"/>
      <c r="AI867" s="201"/>
      <c r="AJ867" s="201"/>
      <c r="AK867" s="201"/>
      <c r="AL867" s="201"/>
      <c r="AM867" s="201"/>
      <c r="AN867" s="201"/>
      <c r="AO867" s="201"/>
      <c r="AT867" s="201"/>
      <c r="BK867" s="201"/>
      <c r="BL867" s="201"/>
      <c r="BM867" s="201"/>
    </row>
    <row r="868" spans="1:65" ht="21" customHeight="1">
      <c r="A868" s="201"/>
      <c r="B868" s="201"/>
      <c r="C868" s="201"/>
      <c r="D868" s="201"/>
      <c r="G868" s="263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  <c r="W868" s="201"/>
      <c r="X868" s="201"/>
      <c r="Y868" s="201"/>
      <c r="Z868" s="201"/>
      <c r="AA868" s="201"/>
      <c r="AB868" s="201"/>
      <c r="AC868" s="201"/>
      <c r="AD868" s="201"/>
      <c r="AE868" s="201"/>
      <c r="AF868" s="201"/>
      <c r="AG868" s="201"/>
      <c r="AH868" s="201"/>
      <c r="AI868" s="201"/>
      <c r="AJ868" s="201"/>
      <c r="AK868" s="201"/>
      <c r="AL868" s="201"/>
      <c r="AM868" s="201"/>
      <c r="AN868" s="201"/>
      <c r="AO868" s="201"/>
      <c r="AT868" s="201"/>
      <c r="BK868" s="201"/>
      <c r="BL868" s="201"/>
      <c r="BM868" s="201"/>
    </row>
    <row r="869" spans="1:65" ht="21" customHeight="1">
      <c r="A869" s="201"/>
      <c r="B869" s="201"/>
      <c r="C869" s="201"/>
      <c r="D869" s="201"/>
      <c r="G869" s="263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  <c r="W869" s="201"/>
      <c r="X869" s="201"/>
      <c r="Y869" s="201"/>
      <c r="Z869" s="201"/>
      <c r="AA869" s="201"/>
      <c r="AB869" s="201"/>
      <c r="AC869" s="201"/>
      <c r="AD869" s="201"/>
      <c r="AE869" s="201"/>
      <c r="AF869" s="201"/>
      <c r="AG869" s="201"/>
      <c r="AH869" s="201"/>
      <c r="AI869" s="201"/>
      <c r="AJ869" s="201"/>
      <c r="AK869" s="201"/>
      <c r="AL869" s="201"/>
      <c r="AM869" s="201"/>
      <c r="AN869" s="201"/>
      <c r="AO869" s="201"/>
      <c r="AT869" s="201"/>
      <c r="BK869" s="201"/>
      <c r="BL869" s="201"/>
      <c r="BM869" s="201"/>
    </row>
    <row r="870" spans="1:65" ht="21" customHeight="1">
      <c r="A870" s="201"/>
      <c r="B870" s="201"/>
      <c r="C870" s="201"/>
      <c r="D870" s="201"/>
      <c r="G870" s="263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  <c r="W870" s="201"/>
      <c r="X870" s="201"/>
      <c r="Y870" s="201"/>
      <c r="Z870" s="201"/>
      <c r="AA870" s="201"/>
      <c r="AB870" s="201"/>
      <c r="AC870" s="201"/>
      <c r="AD870" s="201"/>
      <c r="AE870" s="201"/>
      <c r="AF870" s="201"/>
      <c r="AG870" s="201"/>
      <c r="AH870" s="201"/>
      <c r="AI870" s="201"/>
      <c r="AJ870" s="201"/>
      <c r="AK870" s="201"/>
      <c r="AL870" s="201"/>
      <c r="AM870" s="201"/>
      <c r="AN870" s="201"/>
      <c r="AO870" s="201"/>
      <c r="AT870" s="201"/>
      <c r="BK870" s="201"/>
      <c r="BL870" s="201"/>
      <c r="BM870" s="201"/>
    </row>
    <row r="871" spans="1:65" ht="21" customHeight="1">
      <c r="A871" s="201"/>
      <c r="B871" s="201"/>
      <c r="C871" s="201"/>
      <c r="D871" s="201"/>
      <c r="G871" s="263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  <c r="W871" s="201"/>
      <c r="X871" s="201"/>
      <c r="Y871" s="201"/>
      <c r="Z871" s="201"/>
      <c r="AA871" s="201"/>
      <c r="AB871" s="201"/>
      <c r="AC871" s="201"/>
      <c r="AD871" s="201"/>
      <c r="AE871" s="201"/>
      <c r="AF871" s="201"/>
      <c r="AG871" s="201"/>
      <c r="AH871" s="201"/>
      <c r="AI871" s="201"/>
      <c r="AJ871" s="201"/>
      <c r="AK871" s="201"/>
      <c r="AL871" s="201"/>
      <c r="AM871" s="201"/>
      <c r="AN871" s="201"/>
      <c r="AO871" s="201"/>
      <c r="AT871" s="201"/>
      <c r="BK871" s="201"/>
      <c r="BL871" s="201"/>
      <c r="BM871" s="201"/>
    </row>
    <row r="872" spans="1:65" ht="21" customHeight="1">
      <c r="A872" s="201"/>
      <c r="B872" s="201"/>
      <c r="C872" s="201"/>
      <c r="D872" s="201"/>
      <c r="G872" s="263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  <c r="W872" s="201"/>
      <c r="X872" s="201"/>
      <c r="Y872" s="201"/>
      <c r="Z872" s="201"/>
      <c r="AA872" s="201"/>
      <c r="AB872" s="201"/>
      <c r="AC872" s="201"/>
      <c r="AD872" s="201"/>
      <c r="AE872" s="201"/>
      <c r="AF872" s="201"/>
      <c r="AG872" s="201"/>
      <c r="AH872" s="201"/>
      <c r="AI872" s="201"/>
      <c r="AJ872" s="201"/>
      <c r="AK872" s="201"/>
      <c r="AL872" s="201"/>
      <c r="AM872" s="201"/>
      <c r="AN872" s="201"/>
      <c r="AO872" s="201"/>
      <c r="AT872" s="201"/>
      <c r="BK872" s="201"/>
      <c r="BL872" s="201"/>
      <c r="BM872" s="201"/>
    </row>
    <row r="873" spans="1:65" ht="21" customHeight="1">
      <c r="A873" s="201"/>
      <c r="B873" s="201"/>
      <c r="C873" s="201"/>
      <c r="D873" s="201"/>
      <c r="G873" s="263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  <c r="W873" s="201"/>
      <c r="X873" s="201"/>
      <c r="Y873" s="201"/>
      <c r="Z873" s="201"/>
      <c r="AA873" s="201"/>
      <c r="AB873" s="201"/>
      <c r="AC873" s="201"/>
      <c r="AD873" s="201"/>
      <c r="AE873" s="201"/>
      <c r="AF873" s="201"/>
      <c r="AG873" s="201"/>
      <c r="AH873" s="201"/>
      <c r="AI873" s="201"/>
      <c r="AJ873" s="201"/>
      <c r="AK873" s="201"/>
      <c r="AL873" s="201"/>
      <c r="AM873" s="201"/>
      <c r="AN873" s="201"/>
      <c r="AO873" s="201"/>
      <c r="AT873" s="201"/>
      <c r="BK873" s="201"/>
      <c r="BL873" s="201"/>
      <c r="BM873" s="201"/>
    </row>
    <row r="874" spans="1:65" ht="21" customHeight="1">
      <c r="A874" s="201"/>
      <c r="B874" s="201"/>
      <c r="C874" s="201"/>
      <c r="D874" s="201"/>
      <c r="G874" s="263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  <c r="W874" s="201"/>
      <c r="X874" s="201"/>
      <c r="Y874" s="201"/>
      <c r="Z874" s="201"/>
      <c r="AA874" s="201"/>
      <c r="AB874" s="201"/>
      <c r="AC874" s="201"/>
      <c r="AD874" s="201"/>
      <c r="AE874" s="201"/>
      <c r="AF874" s="201"/>
      <c r="AG874" s="201"/>
      <c r="AH874" s="201"/>
      <c r="AI874" s="201"/>
      <c r="AJ874" s="201"/>
      <c r="AK874" s="201"/>
      <c r="AL874" s="201"/>
      <c r="AM874" s="201"/>
      <c r="AN874" s="201"/>
      <c r="AO874" s="201"/>
      <c r="AT874" s="201"/>
      <c r="BK874" s="201"/>
      <c r="BL874" s="201"/>
      <c r="BM874" s="201"/>
    </row>
    <row r="875" spans="1:65" ht="21" customHeight="1">
      <c r="A875" s="201"/>
      <c r="B875" s="201"/>
      <c r="C875" s="201"/>
      <c r="D875" s="201"/>
      <c r="G875" s="263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  <c r="W875" s="201"/>
      <c r="X875" s="201"/>
      <c r="Y875" s="201"/>
      <c r="Z875" s="201"/>
      <c r="AA875" s="201"/>
      <c r="AB875" s="201"/>
      <c r="AC875" s="201"/>
      <c r="AD875" s="201"/>
      <c r="AE875" s="201"/>
      <c r="AF875" s="201"/>
      <c r="AG875" s="201"/>
      <c r="AH875" s="201"/>
      <c r="AI875" s="201"/>
      <c r="AJ875" s="201"/>
      <c r="AK875" s="201"/>
      <c r="AL875" s="201"/>
      <c r="AM875" s="201"/>
      <c r="AN875" s="201"/>
      <c r="AO875" s="201"/>
      <c r="AT875" s="201"/>
      <c r="BK875" s="201"/>
      <c r="BL875" s="201"/>
      <c r="BM875" s="201"/>
    </row>
    <row r="876" spans="1:65" ht="21" customHeight="1">
      <c r="A876" s="201"/>
      <c r="B876" s="201"/>
      <c r="C876" s="201"/>
      <c r="D876" s="201"/>
      <c r="G876" s="263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  <c r="W876" s="201"/>
      <c r="X876" s="201"/>
      <c r="Y876" s="201"/>
      <c r="Z876" s="201"/>
      <c r="AA876" s="201"/>
      <c r="AB876" s="201"/>
      <c r="AC876" s="201"/>
      <c r="AD876" s="201"/>
      <c r="AE876" s="201"/>
      <c r="AF876" s="201"/>
      <c r="AG876" s="201"/>
      <c r="AH876" s="201"/>
      <c r="AI876" s="201"/>
      <c r="AJ876" s="201"/>
      <c r="AK876" s="201"/>
      <c r="AL876" s="201"/>
      <c r="AM876" s="201"/>
      <c r="AN876" s="201"/>
      <c r="AO876" s="201"/>
      <c r="AT876" s="201"/>
      <c r="BK876" s="201"/>
      <c r="BL876" s="201"/>
      <c r="BM876" s="201"/>
    </row>
    <row r="877" spans="1:65" ht="21" customHeight="1">
      <c r="A877" s="201"/>
      <c r="B877" s="201"/>
      <c r="C877" s="201"/>
      <c r="D877" s="201"/>
      <c r="G877" s="263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  <c r="W877" s="201"/>
      <c r="X877" s="201"/>
      <c r="Y877" s="201"/>
      <c r="Z877" s="201"/>
      <c r="AA877" s="201"/>
      <c r="AB877" s="201"/>
      <c r="AC877" s="201"/>
      <c r="AD877" s="201"/>
      <c r="AE877" s="201"/>
      <c r="AF877" s="201"/>
      <c r="AG877" s="201"/>
      <c r="AH877" s="201"/>
      <c r="AI877" s="201"/>
      <c r="AJ877" s="201"/>
      <c r="AK877" s="201"/>
      <c r="AL877" s="201"/>
      <c r="AM877" s="201"/>
      <c r="AN877" s="201"/>
      <c r="AO877" s="201"/>
      <c r="AT877" s="201"/>
      <c r="BK877" s="201"/>
      <c r="BL877" s="201"/>
      <c r="BM877" s="201"/>
    </row>
    <row r="878" spans="1:65" ht="21" customHeight="1">
      <c r="A878" s="201"/>
      <c r="B878" s="201"/>
      <c r="C878" s="201"/>
      <c r="D878" s="201"/>
      <c r="G878" s="263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  <c r="W878" s="201"/>
      <c r="X878" s="201"/>
      <c r="Y878" s="201"/>
      <c r="Z878" s="201"/>
      <c r="AA878" s="201"/>
      <c r="AB878" s="201"/>
      <c r="AC878" s="201"/>
      <c r="AD878" s="201"/>
      <c r="AE878" s="201"/>
      <c r="AF878" s="201"/>
      <c r="AG878" s="201"/>
      <c r="AH878" s="201"/>
      <c r="AI878" s="201"/>
      <c r="AJ878" s="201"/>
      <c r="AK878" s="201"/>
      <c r="AL878" s="201"/>
      <c r="AM878" s="201"/>
      <c r="AN878" s="201"/>
      <c r="AO878" s="201"/>
      <c r="AT878" s="201"/>
      <c r="BK878" s="201"/>
      <c r="BL878" s="201"/>
      <c r="BM878" s="201"/>
    </row>
    <row r="879" spans="1:65" ht="21" customHeight="1">
      <c r="A879" s="201"/>
      <c r="B879" s="201"/>
      <c r="C879" s="201"/>
      <c r="D879" s="201"/>
      <c r="G879" s="263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  <c r="W879" s="201"/>
      <c r="X879" s="201"/>
      <c r="Y879" s="201"/>
      <c r="Z879" s="201"/>
      <c r="AA879" s="201"/>
      <c r="AB879" s="201"/>
      <c r="AC879" s="201"/>
      <c r="AD879" s="201"/>
      <c r="AE879" s="201"/>
      <c r="AF879" s="201"/>
      <c r="AG879" s="201"/>
      <c r="AH879" s="201"/>
      <c r="AI879" s="201"/>
      <c r="AJ879" s="201"/>
      <c r="AK879" s="201"/>
      <c r="AL879" s="201"/>
      <c r="AM879" s="201"/>
      <c r="AN879" s="201"/>
      <c r="AO879" s="201"/>
      <c r="AT879" s="201"/>
      <c r="BK879" s="201"/>
      <c r="BL879" s="201"/>
      <c r="BM879" s="201"/>
    </row>
    <row r="880" spans="1:65" ht="21" customHeight="1">
      <c r="A880" s="201"/>
      <c r="B880" s="201"/>
      <c r="C880" s="201"/>
      <c r="D880" s="201"/>
      <c r="G880" s="263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  <c r="W880" s="201"/>
      <c r="X880" s="201"/>
      <c r="Y880" s="201"/>
      <c r="Z880" s="201"/>
      <c r="AA880" s="201"/>
      <c r="AB880" s="201"/>
      <c r="AC880" s="201"/>
      <c r="AD880" s="201"/>
      <c r="AE880" s="201"/>
      <c r="AF880" s="201"/>
      <c r="AG880" s="201"/>
      <c r="AH880" s="201"/>
      <c r="AI880" s="201"/>
      <c r="AJ880" s="201"/>
      <c r="AK880" s="201"/>
      <c r="AL880" s="201"/>
      <c r="AM880" s="201"/>
      <c r="AN880" s="201"/>
      <c r="AO880" s="201"/>
      <c r="AT880" s="201"/>
      <c r="BK880" s="201"/>
      <c r="BL880" s="201"/>
      <c r="BM880" s="201"/>
    </row>
    <row r="881" spans="1:65" ht="21" customHeight="1">
      <c r="A881" s="201"/>
      <c r="B881" s="201"/>
      <c r="C881" s="201"/>
      <c r="D881" s="201"/>
      <c r="G881" s="263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  <c r="W881" s="201"/>
      <c r="X881" s="201"/>
      <c r="Y881" s="201"/>
      <c r="Z881" s="201"/>
      <c r="AA881" s="201"/>
      <c r="AB881" s="201"/>
      <c r="AC881" s="201"/>
      <c r="AD881" s="201"/>
      <c r="AE881" s="201"/>
      <c r="AF881" s="201"/>
      <c r="AG881" s="201"/>
      <c r="AH881" s="201"/>
      <c r="AI881" s="201"/>
      <c r="AJ881" s="201"/>
      <c r="AK881" s="201"/>
      <c r="AL881" s="201"/>
      <c r="AM881" s="201"/>
      <c r="AN881" s="201"/>
      <c r="AO881" s="201"/>
      <c r="AT881" s="201"/>
      <c r="BK881" s="201"/>
      <c r="BL881" s="201"/>
      <c r="BM881" s="201"/>
    </row>
    <row r="882" spans="1:65" ht="21" customHeight="1">
      <c r="A882" s="201"/>
      <c r="B882" s="201"/>
      <c r="C882" s="201"/>
      <c r="D882" s="201"/>
      <c r="G882" s="263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  <c r="W882" s="201"/>
      <c r="X882" s="201"/>
      <c r="Y882" s="201"/>
      <c r="Z882" s="201"/>
      <c r="AA882" s="201"/>
      <c r="AB882" s="201"/>
      <c r="AC882" s="201"/>
      <c r="AD882" s="201"/>
      <c r="AE882" s="201"/>
      <c r="AF882" s="201"/>
      <c r="AG882" s="201"/>
      <c r="AH882" s="201"/>
      <c r="AI882" s="201"/>
      <c r="AJ882" s="201"/>
      <c r="AK882" s="201"/>
      <c r="AL882" s="201"/>
      <c r="AM882" s="201"/>
      <c r="AN882" s="201"/>
      <c r="AO882" s="201"/>
      <c r="AT882" s="201"/>
      <c r="BK882" s="201"/>
      <c r="BL882" s="201"/>
      <c r="BM882" s="201"/>
    </row>
    <row r="883" spans="1:65" ht="21" customHeight="1">
      <c r="A883" s="201"/>
      <c r="B883" s="201"/>
      <c r="C883" s="201"/>
      <c r="D883" s="201"/>
      <c r="G883" s="263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  <c r="W883" s="201"/>
      <c r="X883" s="201"/>
      <c r="Y883" s="201"/>
      <c r="Z883" s="201"/>
      <c r="AA883" s="201"/>
      <c r="AB883" s="201"/>
      <c r="AC883" s="201"/>
      <c r="AD883" s="201"/>
      <c r="AE883" s="201"/>
      <c r="AF883" s="201"/>
      <c r="AG883" s="201"/>
      <c r="AH883" s="201"/>
      <c r="AI883" s="201"/>
      <c r="AJ883" s="201"/>
      <c r="AK883" s="201"/>
      <c r="AL883" s="201"/>
      <c r="AM883" s="201"/>
      <c r="AN883" s="201"/>
      <c r="AO883" s="201"/>
      <c r="AT883" s="201"/>
      <c r="BK883" s="201"/>
      <c r="BL883" s="201"/>
      <c r="BM883" s="201"/>
    </row>
    <row r="884" spans="1:65" ht="21" customHeight="1">
      <c r="A884" s="201"/>
      <c r="B884" s="201"/>
      <c r="C884" s="201"/>
      <c r="D884" s="201"/>
      <c r="G884" s="263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  <c r="W884" s="201"/>
      <c r="X884" s="201"/>
      <c r="Y884" s="201"/>
      <c r="Z884" s="201"/>
      <c r="AA884" s="201"/>
      <c r="AB884" s="201"/>
      <c r="AC884" s="201"/>
      <c r="AD884" s="201"/>
      <c r="AE884" s="201"/>
      <c r="AF884" s="201"/>
      <c r="AG884" s="201"/>
      <c r="AH884" s="201"/>
      <c r="AI884" s="201"/>
      <c r="AJ884" s="201"/>
      <c r="AK884" s="201"/>
      <c r="AL884" s="201"/>
      <c r="AM884" s="201"/>
      <c r="AN884" s="201"/>
      <c r="AO884" s="201"/>
      <c r="AT884" s="201"/>
      <c r="BK884" s="201"/>
      <c r="BL884" s="201"/>
      <c r="BM884" s="201"/>
    </row>
    <row r="885" spans="1:65" ht="21" customHeight="1">
      <c r="A885" s="201"/>
      <c r="B885" s="201"/>
      <c r="C885" s="201"/>
      <c r="D885" s="201"/>
      <c r="G885" s="263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  <c r="W885" s="201"/>
      <c r="X885" s="201"/>
      <c r="Y885" s="201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1"/>
      <c r="AO885" s="201"/>
      <c r="AT885" s="201"/>
      <c r="BK885" s="201"/>
      <c r="BL885" s="201"/>
      <c r="BM885" s="201"/>
    </row>
    <row r="886" spans="1:65" ht="21" customHeight="1">
      <c r="A886" s="201"/>
      <c r="B886" s="201"/>
      <c r="C886" s="201"/>
      <c r="D886" s="201"/>
      <c r="G886" s="263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  <c r="W886" s="201"/>
      <c r="X886" s="201"/>
      <c r="Y886" s="201"/>
      <c r="Z886" s="201"/>
      <c r="AA886" s="201"/>
      <c r="AB886" s="201"/>
      <c r="AC886" s="201"/>
      <c r="AD886" s="201"/>
      <c r="AE886" s="201"/>
      <c r="AF886" s="201"/>
      <c r="AG886" s="201"/>
      <c r="AH886" s="201"/>
      <c r="AI886" s="201"/>
      <c r="AJ886" s="201"/>
      <c r="AK886" s="201"/>
      <c r="AL886" s="201"/>
      <c r="AM886" s="201"/>
      <c r="AN886" s="201"/>
      <c r="AO886" s="201"/>
      <c r="AT886" s="201"/>
      <c r="BK886" s="201"/>
      <c r="BL886" s="201"/>
      <c r="BM886" s="201"/>
    </row>
    <row r="887" spans="1:65" ht="21" customHeight="1">
      <c r="A887" s="201"/>
      <c r="B887" s="201"/>
      <c r="C887" s="201"/>
      <c r="D887" s="201"/>
      <c r="G887" s="263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  <c r="W887" s="201"/>
      <c r="X887" s="201"/>
      <c r="Y887" s="201"/>
      <c r="Z887" s="201"/>
      <c r="AA887" s="201"/>
      <c r="AB887" s="201"/>
      <c r="AC887" s="201"/>
      <c r="AD887" s="201"/>
      <c r="AE887" s="201"/>
      <c r="AF887" s="201"/>
      <c r="AG887" s="201"/>
      <c r="AH887" s="201"/>
      <c r="AI887" s="201"/>
      <c r="AJ887" s="201"/>
      <c r="AK887" s="201"/>
      <c r="AL887" s="201"/>
      <c r="AM887" s="201"/>
      <c r="AN887" s="201"/>
      <c r="AO887" s="201"/>
      <c r="AT887" s="201"/>
      <c r="BK887" s="201"/>
      <c r="BL887" s="201"/>
      <c r="BM887" s="201"/>
    </row>
    <row r="888" spans="1:65" ht="21" customHeight="1">
      <c r="A888" s="201"/>
      <c r="B888" s="201"/>
      <c r="C888" s="201"/>
      <c r="D888" s="201"/>
      <c r="G888" s="263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T888" s="201"/>
      <c r="BK888" s="201"/>
      <c r="BL888" s="201"/>
      <c r="BM888" s="201"/>
    </row>
    <row r="889" spans="1:65" ht="21" customHeight="1">
      <c r="A889" s="201"/>
      <c r="B889" s="201"/>
      <c r="C889" s="201"/>
      <c r="D889" s="201"/>
      <c r="G889" s="263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T889" s="201"/>
      <c r="BK889" s="201"/>
      <c r="BL889" s="201"/>
      <c r="BM889" s="201"/>
    </row>
    <row r="890" spans="1:65" ht="21" customHeight="1">
      <c r="A890" s="201"/>
      <c r="B890" s="201"/>
      <c r="C890" s="201"/>
      <c r="D890" s="201"/>
      <c r="G890" s="263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T890" s="201"/>
      <c r="BK890" s="201"/>
      <c r="BL890" s="201"/>
      <c r="BM890" s="201"/>
    </row>
    <row r="891" spans="1:65" ht="21" customHeight="1">
      <c r="A891" s="201"/>
      <c r="B891" s="201"/>
      <c r="C891" s="201"/>
      <c r="D891" s="201"/>
      <c r="G891" s="263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T891" s="201"/>
      <c r="BK891" s="201"/>
      <c r="BL891" s="201"/>
      <c r="BM891" s="201"/>
    </row>
    <row r="892" spans="1:65" ht="21" customHeight="1">
      <c r="A892" s="201"/>
      <c r="B892" s="201"/>
      <c r="C892" s="201"/>
      <c r="D892" s="201"/>
      <c r="G892" s="263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T892" s="201"/>
      <c r="BK892" s="201"/>
      <c r="BL892" s="201"/>
      <c r="BM892" s="201"/>
    </row>
    <row r="893" spans="1:65" ht="21" customHeight="1">
      <c r="A893" s="201"/>
      <c r="B893" s="201"/>
      <c r="C893" s="201"/>
      <c r="D893" s="201"/>
      <c r="G893" s="263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T893" s="201"/>
      <c r="BK893" s="201"/>
      <c r="BL893" s="201"/>
      <c r="BM893" s="201"/>
    </row>
    <row r="894" spans="1:65" ht="21" customHeight="1">
      <c r="A894" s="201"/>
      <c r="B894" s="201"/>
      <c r="C894" s="201"/>
      <c r="D894" s="201"/>
      <c r="G894" s="263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1"/>
      <c r="AO894" s="201"/>
      <c r="AT894" s="201"/>
      <c r="BK894" s="201"/>
      <c r="BL894" s="201"/>
      <c r="BM894" s="201"/>
    </row>
    <row r="895" spans="1:65" ht="21" customHeight="1">
      <c r="A895" s="201"/>
      <c r="B895" s="201"/>
      <c r="C895" s="201"/>
      <c r="D895" s="201"/>
      <c r="G895" s="263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  <c r="W895" s="201"/>
      <c r="X895" s="201"/>
      <c r="Y895" s="201"/>
      <c r="Z895" s="201"/>
      <c r="AA895" s="201"/>
      <c r="AB895" s="201"/>
      <c r="AC895" s="201"/>
      <c r="AD895" s="201"/>
      <c r="AE895" s="201"/>
      <c r="AF895" s="201"/>
      <c r="AG895" s="201"/>
      <c r="AH895" s="201"/>
      <c r="AI895" s="201"/>
      <c r="AJ895" s="201"/>
      <c r="AK895" s="201"/>
      <c r="AL895" s="201"/>
      <c r="AM895" s="201"/>
      <c r="AN895" s="201"/>
      <c r="AO895" s="201"/>
      <c r="AT895" s="201"/>
      <c r="BK895" s="201"/>
      <c r="BL895" s="201"/>
      <c r="BM895" s="201"/>
    </row>
    <row r="896" spans="1:65" ht="21" customHeight="1">
      <c r="A896" s="201"/>
      <c r="B896" s="201"/>
      <c r="C896" s="201"/>
      <c r="D896" s="201"/>
      <c r="G896" s="263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  <c r="W896" s="201"/>
      <c r="X896" s="201"/>
      <c r="Y896" s="201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1"/>
      <c r="AO896" s="201"/>
      <c r="AT896" s="201"/>
      <c r="BK896" s="201"/>
      <c r="BL896" s="201"/>
      <c r="BM896" s="201"/>
    </row>
    <row r="897" spans="1:65" ht="21" customHeight="1">
      <c r="A897" s="201"/>
      <c r="B897" s="201"/>
      <c r="C897" s="201"/>
      <c r="D897" s="201"/>
      <c r="G897" s="263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  <c r="W897" s="201"/>
      <c r="X897" s="201"/>
      <c r="Y897" s="201"/>
      <c r="Z897" s="201"/>
      <c r="AA897" s="201"/>
      <c r="AB897" s="201"/>
      <c r="AC897" s="201"/>
      <c r="AD897" s="201"/>
      <c r="AE897" s="201"/>
      <c r="AF897" s="201"/>
      <c r="AG897" s="201"/>
      <c r="AH897" s="201"/>
      <c r="AI897" s="201"/>
      <c r="AJ897" s="201"/>
      <c r="AK897" s="201"/>
      <c r="AL897" s="201"/>
      <c r="AM897" s="201"/>
      <c r="AN897" s="201"/>
      <c r="AO897" s="201"/>
      <c r="AT897" s="201"/>
      <c r="BK897" s="201"/>
      <c r="BL897" s="201"/>
      <c r="BM897" s="201"/>
    </row>
    <row r="898" spans="1:65" ht="21" customHeight="1">
      <c r="A898" s="201"/>
      <c r="B898" s="201"/>
      <c r="C898" s="201"/>
      <c r="D898" s="201"/>
      <c r="G898" s="263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  <c r="W898" s="201"/>
      <c r="X898" s="201"/>
      <c r="Y898" s="201"/>
      <c r="Z898" s="201"/>
      <c r="AA898" s="201"/>
      <c r="AB898" s="201"/>
      <c r="AC898" s="201"/>
      <c r="AD898" s="201"/>
      <c r="AE898" s="201"/>
      <c r="AF898" s="201"/>
      <c r="AG898" s="201"/>
      <c r="AH898" s="201"/>
      <c r="AI898" s="201"/>
      <c r="AJ898" s="201"/>
      <c r="AK898" s="201"/>
      <c r="AL898" s="201"/>
      <c r="AM898" s="201"/>
      <c r="AN898" s="201"/>
      <c r="AO898" s="201"/>
      <c r="AT898" s="201"/>
      <c r="BK898" s="201"/>
      <c r="BL898" s="201"/>
      <c r="BM898" s="201"/>
    </row>
    <row r="899" spans="1:65" ht="21" customHeight="1">
      <c r="A899" s="201"/>
      <c r="B899" s="201"/>
      <c r="C899" s="201"/>
      <c r="D899" s="201"/>
      <c r="G899" s="263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  <c r="W899" s="201"/>
      <c r="X899" s="201"/>
      <c r="Y899" s="201"/>
      <c r="Z899" s="201"/>
      <c r="AA899" s="201"/>
      <c r="AB899" s="201"/>
      <c r="AC899" s="201"/>
      <c r="AD899" s="201"/>
      <c r="AE899" s="201"/>
      <c r="AF899" s="201"/>
      <c r="AG899" s="201"/>
      <c r="AH899" s="201"/>
      <c r="AI899" s="201"/>
      <c r="AJ899" s="201"/>
      <c r="AK899" s="201"/>
      <c r="AL899" s="201"/>
      <c r="AM899" s="201"/>
      <c r="AN899" s="201"/>
      <c r="AO899" s="201"/>
      <c r="AT899" s="201"/>
      <c r="BK899" s="201"/>
      <c r="BL899" s="201"/>
      <c r="BM899" s="201"/>
    </row>
    <row r="900" spans="1:65" ht="21" customHeight="1">
      <c r="A900" s="201"/>
      <c r="B900" s="201"/>
      <c r="C900" s="201"/>
      <c r="D900" s="201"/>
      <c r="G900" s="263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  <c r="W900" s="201"/>
      <c r="X900" s="201"/>
      <c r="Y900" s="201"/>
      <c r="Z900" s="201"/>
      <c r="AA900" s="201"/>
      <c r="AB900" s="201"/>
      <c r="AC900" s="201"/>
      <c r="AD900" s="201"/>
      <c r="AE900" s="201"/>
      <c r="AF900" s="201"/>
      <c r="AG900" s="201"/>
      <c r="AH900" s="201"/>
      <c r="AI900" s="201"/>
      <c r="AJ900" s="201"/>
      <c r="AK900" s="201"/>
      <c r="AL900" s="201"/>
      <c r="AM900" s="201"/>
      <c r="AN900" s="201"/>
      <c r="AO900" s="201"/>
      <c r="AT900" s="201"/>
      <c r="BK900" s="201"/>
      <c r="BL900" s="201"/>
      <c r="BM900" s="201"/>
    </row>
    <row r="901" spans="1:65" ht="21" customHeight="1">
      <c r="A901" s="201"/>
      <c r="B901" s="201"/>
      <c r="C901" s="201"/>
      <c r="D901" s="201"/>
      <c r="G901" s="263"/>
      <c r="I901" s="201"/>
      <c r="J901" s="201"/>
      <c r="K901" s="201"/>
      <c r="L901" s="201"/>
      <c r="M901" s="201"/>
      <c r="N901" s="201"/>
      <c r="O901" s="201"/>
      <c r="P901" s="201"/>
      <c r="Q901" s="201"/>
      <c r="R901" s="201"/>
      <c r="S901" s="201"/>
      <c r="T901" s="201"/>
      <c r="U901" s="201"/>
      <c r="V901" s="201"/>
      <c r="W901" s="201"/>
      <c r="X901" s="201"/>
      <c r="Y901" s="201"/>
      <c r="Z901" s="201"/>
      <c r="AA901" s="201"/>
      <c r="AB901" s="201"/>
      <c r="AC901" s="201"/>
      <c r="AD901" s="201"/>
      <c r="AE901" s="201"/>
      <c r="AF901" s="201"/>
      <c r="AG901" s="201"/>
      <c r="AH901" s="201"/>
      <c r="AI901" s="201"/>
      <c r="AJ901" s="201"/>
      <c r="AK901" s="201"/>
      <c r="AL901" s="201"/>
      <c r="AM901" s="201"/>
      <c r="AN901" s="201"/>
      <c r="AO901" s="201"/>
      <c r="AT901" s="201"/>
      <c r="BK901" s="201"/>
      <c r="BL901" s="201"/>
      <c r="BM901" s="201"/>
    </row>
    <row r="902" spans="1:65" ht="21" customHeight="1">
      <c r="A902" s="201"/>
      <c r="B902" s="201"/>
      <c r="C902" s="201"/>
      <c r="D902" s="201"/>
      <c r="G902" s="263"/>
      <c r="I902" s="201"/>
      <c r="J902" s="201"/>
      <c r="K902" s="201"/>
      <c r="L902" s="201"/>
      <c r="M902" s="201"/>
      <c r="N902" s="201"/>
      <c r="O902" s="201"/>
      <c r="P902" s="201"/>
      <c r="Q902" s="201"/>
      <c r="R902" s="201"/>
      <c r="S902" s="201"/>
      <c r="T902" s="201"/>
      <c r="U902" s="201"/>
      <c r="V902" s="201"/>
      <c r="W902" s="201"/>
      <c r="X902" s="201"/>
      <c r="Y902" s="201"/>
      <c r="Z902" s="201"/>
      <c r="AA902" s="201"/>
      <c r="AB902" s="201"/>
      <c r="AC902" s="201"/>
      <c r="AD902" s="201"/>
      <c r="AE902" s="201"/>
      <c r="AF902" s="201"/>
      <c r="AG902" s="201"/>
      <c r="AH902" s="201"/>
      <c r="AI902" s="201"/>
      <c r="AJ902" s="201"/>
      <c r="AK902" s="201"/>
      <c r="AL902" s="201"/>
      <c r="AM902" s="201"/>
      <c r="AN902" s="201"/>
      <c r="AO902" s="201"/>
      <c r="AT902" s="201"/>
      <c r="BK902" s="201"/>
      <c r="BL902" s="201"/>
      <c r="BM902" s="201"/>
    </row>
    <row r="903" spans="1:65" ht="21" customHeight="1">
      <c r="A903" s="201"/>
      <c r="B903" s="201"/>
      <c r="C903" s="201"/>
      <c r="D903" s="201"/>
      <c r="G903" s="263"/>
      <c r="I903" s="201"/>
      <c r="J903" s="201"/>
      <c r="K903" s="201"/>
      <c r="L903" s="201"/>
      <c r="M903" s="201"/>
      <c r="N903" s="201"/>
      <c r="O903" s="201"/>
      <c r="P903" s="201"/>
      <c r="Q903" s="201"/>
      <c r="R903" s="201"/>
      <c r="S903" s="201"/>
      <c r="T903" s="201"/>
      <c r="U903" s="201"/>
      <c r="V903" s="201"/>
      <c r="W903" s="201"/>
      <c r="X903" s="201"/>
      <c r="Y903" s="201"/>
      <c r="Z903" s="201"/>
      <c r="AA903" s="201"/>
      <c r="AB903" s="201"/>
      <c r="AC903" s="201"/>
      <c r="AD903" s="201"/>
      <c r="AE903" s="201"/>
      <c r="AF903" s="201"/>
      <c r="AG903" s="201"/>
      <c r="AH903" s="201"/>
      <c r="AI903" s="201"/>
      <c r="AJ903" s="201"/>
      <c r="AK903" s="201"/>
      <c r="AL903" s="201"/>
      <c r="AM903" s="201"/>
      <c r="AN903" s="201"/>
      <c r="AO903" s="201"/>
      <c r="AT903" s="201"/>
      <c r="BK903" s="201"/>
      <c r="BL903" s="201"/>
      <c r="BM903" s="201"/>
    </row>
    <row r="904" spans="1:65" ht="21" customHeight="1">
      <c r="A904" s="201"/>
      <c r="B904" s="201"/>
      <c r="C904" s="201"/>
      <c r="D904" s="201"/>
      <c r="G904" s="263"/>
      <c r="I904" s="201"/>
      <c r="J904" s="201"/>
      <c r="K904" s="201"/>
      <c r="L904" s="201"/>
      <c r="M904" s="201"/>
      <c r="N904" s="201"/>
      <c r="O904" s="201"/>
      <c r="P904" s="201"/>
      <c r="Q904" s="201"/>
      <c r="R904" s="201"/>
      <c r="S904" s="201"/>
      <c r="T904" s="201"/>
      <c r="U904" s="201"/>
      <c r="V904" s="201"/>
      <c r="W904" s="201"/>
      <c r="X904" s="201"/>
      <c r="Y904" s="201"/>
      <c r="Z904" s="201"/>
      <c r="AA904" s="201"/>
      <c r="AB904" s="201"/>
      <c r="AC904" s="201"/>
      <c r="AD904" s="201"/>
      <c r="AE904" s="201"/>
      <c r="AF904" s="201"/>
      <c r="AG904" s="201"/>
      <c r="AH904" s="201"/>
      <c r="AI904" s="201"/>
      <c r="AJ904" s="201"/>
      <c r="AK904" s="201"/>
      <c r="AL904" s="201"/>
      <c r="AM904" s="201"/>
      <c r="AN904" s="201"/>
      <c r="AO904" s="201"/>
      <c r="AT904" s="201"/>
      <c r="BK904" s="201"/>
      <c r="BL904" s="201"/>
      <c r="BM904" s="201"/>
    </row>
    <row r="905" spans="1:65" ht="21" customHeight="1">
      <c r="A905" s="201"/>
      <c r="B905" s="201"/>
      <c r="C905" s="201"/>
      <c r="D905" s="201"/>
      <c r="G905" s="263"/>
      <c r="I905" s="201"/>
      <c r="J905" s="201"/>
      <c r="K905" s="201"/>
      <c r="L905" s="201"/>
      <c r="M905" s="201"/>
      <c r="N905" s="201"/>
      <c r="O905" s="201"/>
      <c r="P905" s="201"/>
      <c r="Q905" s="201"/>
      <c r="R905" s="201"/>
      <c r="S905" s="201"/>
      <c r="T905" s="201"/>
      <c r="U905" s="201"/>
      <c r="V905" s="201"/>
      <c r="W905" s="201"/>
      <c r="X905" s="201"/>
      <c r="Y905" s="201"/>
      <c r="Z905" s="201"/>
      <c r="AA905" s="201"/>
      <c r="AB905" s="201"/>
      <c r="AC905" s="201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1"/>
      <c r="AO905" s="201"/>
      <c r="AT905" s="201"/>
      <c r="BK905" s="201"/>
      <c r="BL905" s="201"/>
      <c r="BM905" s="201"/>
    </row>
    <row r="906" spans="1:65" ht="21" customHeight="1">
      <c r="A906" s="201"/>
      <c r="B906" s="201"/>
      <c r="C906" s="201"/>
      <c r="D906" s="201"/>
      <c r="G906" s="263"/>
      <c r="I906" s="201"/>
      <c r="J906" s="201"/>
      <c r="K906" s="201"/>
      <c r="L906" s="201"/>
      <c r="M906" s="201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T906" s="201"/>
      <c r="BK906" s="201"/>
      <c r="BL906" s="201"/>
      <c r="BM906" s="201"/>
    </row>
    <row r="907" spans="1:65" ht="21" customHeight="1">
      <c r="A907" s="201"/>
      <c r="B907" s="201"/>
      <c r="C907" s="201"/>
      <c r="D907" s="201"/>
      <c r="G907" s="263"/>
      <c r="I907" s="201"/>
      <c r="J907" s="201"/>
      <c r="K907" s="201"/>
      <c r="L907" s="201"/>
      <c r="M907" s="201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T907" s="201"/>
      <c r="BK907" s="201"/>
      <c r="BL907" s="201"/>
      <c r="BM907" s="201"/>
    </row>
    <row r="908" spans="1:65" ht="21" customHeight="1">
      <c r="A908" s="201"/>
      <c r="B908" s="201"/>
      <c r="C908" s="201"/>
      <c r="D908" s="201"/>
      <c r="G908" s="263"/>
      <c r="I908" s="201"/>
      <c r="J908" s="201"/>
      <c r="K908" s="201"/>
      <c r="L908" s="201"/>
      <c r="M908" s="201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T908" s="201"/>
      <c r="BK908" s="201"/>
      <c r="BL908" s="201"/>
      <c r="BM908" s="201"/>
    </row>
    <row r="909" spans="1:65" ht="21" customHeight="1">
      <c r="A909" s="201"/>
      <c r="B909" s="201"/>
      <c r="C909" s="201"/>
      <c r="D909" s="201"/>
      <c r="G909" s="263"/>
      <c r="I909" s="201"/>
      <c r="J909" s="201"/>
      <c r="K909" s="201"/>
      <c r="L909" s="201"/>
      <c r="M909" s="201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T909" s="201"/>
      <c r="BK909" s="201"/>
      <c r="BL909" s="201"/>
      <c r="BM909" s="201"/>
    </row>
    <row r="910" spans="1:65" ht="21" customHeight="1">
      <c r="A910" s="201"/>
      <c r="B910" s="201"/>
      <c r="C910" s="201"/>
      <c r="D910" s="201"/>
      <c r="G910" s="263"/>
      <c r="I910" s="201"/>
      <c r="J910" s="201"/>
      <c r="K910" s="201"/>
      <c r="L910" s="201"/>
      <c r="M910" s="201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T910" s="201"/>
      <c r="BK910" s="201"/>
      <c r="BL910" s="201"/>
      <c r="BM910" s="201"/>
    </row>
    <row r="911" spans="1:65" ht="21" customHeight="1">
      <c r="A911" s="201"/>
      <c r="B911" s="201"/>
      <c r="C911" s="201"/>
      <c r="D911" s="201"/>
      <c r="G911" s="263"/>
      <c r="I911" s="201"/>
      <c r="J911" s="201"/>
      <c r="K911" s="201"/>
      <c r="L911" s="201"/>
      <c r="M911" s="201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T911" s="201"/>
      <c r="BK911" s="201"/>
      <c r="BL911" s="201"/>
      <c r="BM911" s="201"/>
    </row>
    <row r="912" spans="1:65" ht="21" customHeight="1">
      <c r="A912" s="201"/>
      <c r="B912" s="201"/>
      <c r="C912" s="201"/>
      <c r="D912" s="201"/>
      <c r="G912" s="263"/>
      <c r="I912" s="201"/>
      <c r="J912" s="201"/>
      <c r="K912" s="201"/>
      <c r="L912" s="201"/>
      <c r="M912" s="201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T912" s="201"/>
      <c r="BK912" s="201"/>
      <c r="BL912" s="201"/>
      <c r="BM912" s="201"/>
    </row>
    <row r="913" spans="1:65" ht="21" customHeight="1">
      <c r="A913" s="201"/>
      <c r="B913" s="201"/>
      <c r="C913" s="201"/>
      <c r="D913" s="201"/>
      <c r="G913" s="263"/>
      <c r="I913" s="201"/>
      <c r="J913" s="201"/>
      <c r="K913" s="201"/>
      <c r="L913" s="201"/>
      <c r="M913" s="201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T913" s="201"/>
      <c r="BK913" s="201"/>
      <c r="BL913" s="201"/>
      <c r="BM913" s="201"/>
    </row>
    <row r="914" spans="1:65" ht="21" customHeight="1">
      <c r="A914" s="201"/>
      <c r="B914" s="201"/>
      <c r="C914" s="201"/>
      <c r="D914" s="201"/>
      <c r="G914" s="263"/>
      <c r="I914" s="201"/>
      <c r="J914" s="201"/>
      <c r="K914" s="201"/>
      <c r="L914" s="201"/>
      <c r="M914" s="201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T914" s="201"/>
      <c r="BK914" s="201"/>
      <c r="BL914" s="201"/>
      <c r="BM914" s="201"/>
    </row>
    <row r="915" spans="1:65" ht="21" customHeight="1">
      <c r="A915" s="201"/>
      <c r="B915" s="201"/>
      <c r="C915" s="201"/>
      <c r="D915" s="201"/>
      <c r="G915" s="263"/>
      <c r="I915" s="201"/>
      <c r="J915" s="201"/>
      <c r="K915" s="201"/>
      <c r="L915" s="201"/>
      <c r="M915" s="201"/>
      <c r="N915" s="201"/>
      <c r="O915" s="201"/>
      <c r="P915" s="201"/>
      <c r="Q915" s="201"/>
      <c r="R915" s="201"/>
      <c r="S915" s="201"/>
      <c r="T915" s="201"/>
      <c r="U915" s="201"/>
      <c r="V915" s="201"/>
      <c r="W915" s="201"/>
      <c r="X915" s="201"/>
      <c r="Y915" s="201"/>
      <c r="Z915" s="201"/>
      <c r="AA915" s="201"/>
      <c r="AB915" s="201"/>
      <c r="AC915" s="201"/>
      <c r="AD915" s="201"/>
      <c r="AE915" s="201"/>
      <c r="AF915" s="201"/>
      <c r="AG915" s="201"/>
      <c r="AH915" s="201"/>
      <c r="AI915" s="201"/>
      <c r="AJ915" s="201"/>
      <c r="AK915" s="201"/>
      <c r="AL915" s="201"/>
      <c r="AM915" s="201"/>
      <c r="AN915" s="201"/>
      <c r="AO915" s="201"/>
      <c r="AT915" s="201"/>
      <c r="BK915" s="201"/>
      <c r="BL915" s="201"/>
      <c r="BM915" s="201"/>
    </row>
    <row r="916" spans="1:65" ht="21" customHeight="1">
      <c r="A916" s="201"/>
      <c r="B916" s="201"/>
      <c r="C916" s="201"/>
      <c r="D916" s="201"/>
      <c r="G916" s="263"/>
      <c r="I916" s="201"/>
      <c r="J916" s="201"/>
      <c r="K916" s="201"/>
      <c r="L916" s="201"/>
      <c r="M916" s="201"/>
      <c r="N916" s="201"/>
      <c r="O916" s="201"/>
      <c r="P916" s="201"/>
      <c r="Q916" s="201"/>
      <c r="R916" s="201"/>
      <c r="S916" s="201"/>
      <c r="T916" s="201"/>
      <c r="U916" s="201"/>
      <c r="V916" s="201"/>
      <c r="W916" s="201"/>
      <c r="X916" s="201"/>
      <c r="Y916" s="201"/>
      <c r="Z916" s="201"/>
      <c r="AA916" s="201"/>
      <c r="AB916" s="201"/>
      <c r="AC916" s="201"/>
      <c r="AD916" s="201"/>
      <c r="AE916" s="201"/>
      <c r="AF916" s="201"/>
      <c r="AG916" s="201"/>
      <c r="AH916" s="201"/>
      <c r="AI916" s="201"/>
      <c r="AJ916" s="201"/>
      <c r="AK916" s="201"/>
      <c r="AL916" s="201"/>
      <c r="AM916" s="201"/>
      <c r="AN916" s="201"/>
      <c r="AO916" s="201"/>
      <c r="AT916" s="201"/>
      <c r="BK916" s="201"/>
      <c r="BL916" s="201"/>
      <c r="BM916" s="201"/>
    </row>
    <row r="917" spans="1:65" ht="21" customHeight="1">
      <c r="A917" s="201"/>
      <c r="B917" s="201"/>
      <c r="C917" s="201"/>
      <c r="D917" s="201"/>
      <c r="G917" s="263"/>
      <c r="I917" s="201"/>
      <c r="J917" s="201"/>
      <c r="K917" s="201"/>
      <c r="L917" s="201"/>
      <c r="M917" s="201"/>
      <c r="N917" s="201"/>
      <c r="O917" s="201"/>
      <c r="P917" s="201"/>
      <c r="Q917" s="201"/>
      <c r="R917" s="201"/>
      <c r="S917" s="201"/>
      <c r="T917" s="201"/>
      <c r="U917" s="201"/>
      <c r="V917" s="201"/>
      <c r="W917" s="201"/>
      <c r="X917" s="201"/>
      <c r="Y917" s="201"/>
      <c r="Z917" s="201"/>
      <c r="AA917" s="201"/>
      <c r="AB917" s="201"/>
      <c r="AC917" s="201"/>
      <c r="AD917" s="201"/>
      <c r="AE917" s="201"/>
      <c r="AF917" s="201"/>
      <c r="AG917" s="201"/>
      <c r="AH917" s="201"/>
      <c r="AI917" s="201"/>
      <c r="AJ917" s="201"/>
      <c r="AK917" s="201"/>
      <c r="AL917" s="201"/>
      <c r="AM917" s="201"/>
      <c r="AN917" s="201"/>
      <c r="AO917" s="201"/>
      <c r="AT917" s="201"/>
      <c r="BK917" s="201"/>
      <c r="BL917" s="201"/>
      <c r="BM917" s="201"/>
    </row>
    <row r="918" spans="1:65" ht="21" customHeight="1">
      <c r="A918" s="201"/>
      <c r="B918" s="201"/>
      <c r="C918" s="201"/>
      <c r="D918" s="201"/>
      <c r="G918" s="263"/>
      <c r="I918" s="201"/>
      <c r="J918" s="201"/>
      <c r="K918" s="201"/>
      <c r="L918" s="201"/>
      <c r="M918" s="201"/>
      <c r="N918" s="201"/>
      <c r="O918" s="201"/>
      <c r="P918" s="201"/>
      <c r="Q918" s="201"/>
      <c r="R918" s="201"/>
      <c r="S918" s="201"/>
      <c r="T918" s="201"/>
      <c r="U918" s="201"/>
      <c r="V918" s="201"/>
      <c r="W918" s="201"/>
      <c r="X918" s="201"/>
      <c r="Y918" s="201"/>
      <c r="Z918" s="201"/>
      <c r="AA918" s="201"/>
      <c r="AB918" s="201"/>
      <c r="AC918" s="201"/>
      <c r="AD918" s="201"/>
      <c r="AE918" s="201"/>
      <c r="AF918" s="201"/>
      <c r="AG918" s="201"/>
      <c r="AH918" s="201"/>
      <c r="AI918" s="201"/>
      <c r="AJ918" s="201"/>
      <c r="AK918" s="201"/>
      <c r="AL918" s="201"/>
      <c r="AM918" s="201"/>
      <c r="AN918" s="201"/>
      <c r="AO918" s="201"/>
      <c r="AT918" s="201"/>
      <c r="BK918" s="201"/>
      <c r="BL918" s="201"/>
      <c r="BM918" s="201"/>
    </row>
    <row r="919" spans="1:65" ht="21" customHeight="1">
      <c r="A919" s="201"/>
      <c r="B919" s="201"/>
      <c r="C919" s="201"/>
      <c r="D919" s="201"/>
      <c r="G919" s="263"/>
      <c r="I919" s="201"/>
      <c r="J919" s="201"/>
      <c r="K919" s="201"/>
      <c r="L919" s="201"/>
      <c r="M919" s="201"/>
      <c r="N919" s="201"/>
      <c r="O919" s="201"/>
      <c r="P919" s="201"/>
      <c r="Q919" s="201"/>
      <c r="R919" s="201"/>
      <c r="S919" s="201"/>
      <c r="T919" s="201"/>
      <c r="U919" s="201"/>
      <c r="V919" s="201"/>
      <c r="W919" s="201"/>
      <c r="X919" s="201"/>
      <c r="Y919" s="201"/>
      <c r="Z919" s="201"/>
      <c r="AA919" s="201"/>
      <c r="AB919" s="201"/>
      <c r="AC919" s="201"/>
      <c r="AD919" s="201"/>
      <c r="AE919" s="201"/>
      <c r="AF919" s="201"/>
      <c r="AG919" s="201"/>
      <c r="AH919" s="201"/>
      <c r="AI919" s="201"/>
      <c r="AJ919" s="201"/>
      <c r="AK919" s="201"/>
      <c r="AL919" s="201"/>
      <c r="AM919" s="201"/>
      <c r="AN919" s="201"/>
      <c r="AO919" s="201"/>
      <c r="AT919" s="201"/>
      <c r="BK919" s="201"/>
      <c r="BL919" s="201"/>
      <c r="BM919" s="201"/>
    </row>
    <row r="920" spans="1:65" ht="21" customHeight="1">
      <c r="A920" s="201"/>
      <c r="B920" s="201"/>
      <c r="C920" s="201"/>
      <c r="D920" s="201"/>
      <c r="G920" s="263"/>
      <c r="I920" s="201"/>
      <c r="J920" s="201"/>
      <c r="K920" s="201"/>
      <c r="L920" s="201"/>
      <c r="M920" s="201"/>
      <c r="N920" s="201"/>
      <c r="O920" s="201"/>
      <c r="P920" s="201"/>
      <c r="Q920" s="201"/>
      <c r="R920" s="201"/>
      <c r="S920" s="201"/>
      <c r="T920" s="201"/>
      <c r="U920" s="201"/>
      <c r="V920" s="201"/>
      <c r="W920" s="201"/>
      <c r="X920" s="201"/>
      <c r="Y920" s="201"/>
      <c r="Z920" s="201"/>
      <c r="AA920" s="201"/>
      <c r="AB920" s="201"/>
      <c r="AC920" s="201"/>
      <c r="AD920" s="201"/>
      <c r="AE920" s="201"/>
      <c r="AF920" s="201"/>
      <c r="AG920" s="201"/>
      <c r="AH920" s="201"/>
      <c r="AI920" s="201"/>
      <c r="AJ920" s="201"/>
      <c r="AK920" s="201"/>
      <c r="AL920" s="201"/>
      <c r="AM920" s="201"/>
      <c r="AN920" s="201"/>
      <c r="AO920" s="201"/>
      <c r="AT920" s="201"/>
      <c r="BK920" s="201"/>
      <c r="BL920" s="201"/>
      <c r="BM920" s="201"/>
    </row>
    <row r="921" spans="1:65" ht="21" customHeight="1">
      <c r="A921" s="201"/>
      <c r="B921" s="201"/>
      <c r="C921" s="201"/>
      <c r="D921" s="201"/>
      <c r="G921" s="263"/>
      <c r="I921" s="201"/>
      <c r="J921" s="201"/>
      <c r="K921" s="201"/>
      <c r="L921" s="201"/>
      <c r="M921" s="201"/>
      <c r="N921" s="201"/>
      <c r="O921" s="201"/>
      <c r="P921" s="201"/>
      <c r="Q921" s="201"/>
      <c r="R921" s="201"/>
      <c r="S921" s="201"/>
      <c r="T921" s="201"/>
      <c r="U921" s="201"/>
      <c r="V921" s="201"/>
      <c r="W921" s="201"/>
      <c r="X921" s="201"/>
      <c r="Y921" s="201"/>
      <c r="Z921" s="201"/>
      <c r="AA921" s="201"/>
      <c r="AB921" s="201"/>
      <c r="AC921" s="201"/>
      <c r="AD921" s="201"/>
      <c r="AE921" s="201"/>
      <c r="AF921" s="201"/>
      <c r="AG921" s="201"/>
      <c r="AH921" s="201"/>
      <c r="AI921" s="201"/>
      <c r="AJ921" s="201"/>
      <c r="AK921" s="201"/>
      <c r="AL921" s="201"/>
      <c r="AM921" s="201"/>
      <c r="AN921" s="201"/>
      <c r="AO921" s="201"/>
      <c r="AT921" s="201"/>
      <c r="BK921" s="201"/>
      <c r="BL921" s="201"/>
      <c r="BM921" s="201"/>
    </row>
    <row r="922" spans="1:65" ht="21" customHeight="1">
      <c r="A922" s="201"/>
      <c r="B922" s="201"/>
      <c r="C922" s="201"/>
      <c r="D922" s="201"/>
      <c r="G922" s="263"/>
      <c r="I922" s="201"/>
      <c r="J922" s="201"/>
      <c r="K922" s="201"/>
      <c r="L922" s="201"/>
      <c r="M922" s="201"/>
      <c r="N922" s="201"/>
      <c r="O922" s="201"/>
      <c r="P922" s="201"/>
      <c r="Q922" s="201"/>
      <c r="R922" s="201"/>
      <c r="S922" s="201"/>
      <c r="T922" s="201"/>
      <c r="U922" s="201"/>
      <c r="V922" s="201"/>
      <c r="W922" s="201"/>
      <c r="X922" s="201"/>
      <c r="Y922" s="201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1"/>
      <c r="AO922" s="201"/>
      <c r="AT922" s="201"/>
      <c r="BK922" s="201"/>
      <c r="BL922" s="201"/>
      <c r="BM922" s="201"/>
    </row>
    <row r="923" spans="1:65" ht="21" customHeight="1">
      <c r="A923" s="201"/>
      <c r="B923" s="201"/>
      <c r="C923" s="201"/>
      <c r="D923" s="201"/>
      <c r="G923" s="263"/>
      <c r="I923" s="201"/>
      <c r="J923" s="201"/>
      <c r="K923" s="201"/>
      <c r="L923" s="201"/>
      <c r="M923" s="201"/>
      <c r="N923" s="201"/>
      <c r="O923" s="201"/>
      <c r="P923" s="201"/>
      <c r="Q923" s="201"/>
      <c r="R923" s="201"/>
      <c r="S923" s="201"/>
      <c r="T923" s="201"/>
      <c r="U923" s="201"/>
      <c r="V923" s="201"/>
      <c r="W923" s="201"/>
      <c r="X923" s="201"/>
      <c r="Y923" s="201"/>
      <c r="Z923" s="201"/>
      <c r="AA923" s="201"/>
      <c r="AB923" s="201"/>
      <c r="AC923" s="201"/>
      <c r="AD923" s="201"/>
      <c r="AE923" s="201"/>
      <c r="AF923" s="201"/>
      <c r="AG923" s="201"/>
      <c r="AH923" s="201"/>
      <c r="AI923" s="201"/>
      <c r="AJ923" s="201"/>
      <c r="AK923" s="201"/>
      <c r="AL923" s="201"/>
      <c r="AM923" s="201"/>
      <c r="AN923" s="201"/>
      <c r="AO923" s="201"/>
      <c r="AT923" s="201"/>
      <c r="BK923" s="201"/>
      <c r="BL923" s="201"/>
      <c r="BM923" s="201"/>
    </row>
    <row r="924" spans="1:65" ht="21" customHeight="1">
      <c r="A924" s="201"/>
      <c r="B924" s="201"/>
      <c r="C924" s="201"/>
      <c r="D924" s="201"/>
      <c r="G924" s="263"/>
      <c r="I924" s="201"/>
      <c r="J924" s="201"/>
      <c r="K924" s="201"/>
      <c r="L924" s="201"/>
      <c r="M924" s="201"/>
      <c r="N924" s="201"/>
      <c r="O924" s="201"/>
      <c r="P924" s="201"/>
      <c r="Q924" s="201"/>
      <c r="R924" s="201"/>
      <c r="S924" s="201"/>
      <c r="T924" s="201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T924" s="201"/>
      <c r="BK924" s="201"/>
      <c r="BL924" s="201"/>
      <c r="BM924" s="201"/>
    </row>
    <row r="925" spans="1:65" ht="21" customHeight="1">
      <c r="A925" s="201"/>
      <c r="B925" s="201"/>
      <c r="C925" s="201"/>
      <c r="D925" s="201"/>
      <c r="G925" s="263"/>
      <c r="I925" s="201"/>
      <c r="J925" s="201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T925" s="201"/>
      <c r="BK925" s="201"/>
      <c r="BL925" s="201"/>
      <c r="BM925" s="201"/>
    </row>
    <row r="926" spans="1:65" ht="21" customHeight="1">
      <c r="A926" s="201"/>
      <c r="B926" s="201"/>
      <c r="C926" s="201"/>
      <c r="D926" s="201"/>
      <c r="G926" s="263"/>
      <c r="I926" s="201"/>
      <c r="J926" s="201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T926" s="201"/>
      <c r="BK926" s="201"/>
      <c r="BL926" s="201"/>
      <c r="BM926" s="201"/>
    </row>
    <row r="927" spans="1:65" ht="21" customHeight="1">
      <c r="A927" s="201"/>
      <c r="B927" s="201"/>
      <c r="C927" s="201"/>
      <c r="D927" s="201"/>
      <c r="G927" s="263"/>
      <c r="I927" s="201"/>
      <c r="J927" s="201"/>
      <c r="K927" s="201"/>
      <c r="L927" s="201"/>
      <c r="M927" s="201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T927" s="201"/>
      <c r="BK927" s="201"/>
      <c r="BL927" s="201"/>
      <c r="BM927" s="201"/>
    </row>
    <row r="928" spans="1:65" ht="21" customHeight="1">
      <c r="A928" s="201"/>
      <c r="B928" s="201"/>
      <c r="C928" s="201"/>
      <c r="D928" s="201"/>
      <c r="G928" s="263"/>
      <c r="I928" s="201"/>
      <c r="J928" s="201"/>
      <c r="K928" s="201"/>
      <c r="L928" s="201"/>
      <c r="M928" s="201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T928" s="201"/>
      <c r="BK928" s="201"/>
      <c r="BL928" s="201"/>
      <c r="BM928" s="201"/>
    </row>
    <row r="929" spans="1:65" ht="21" customHeight="1">
      <c r="A929" s="201"/>
      <c r="B929" s="201"/>
      <c r="C929" s="201"/>
      <c r="D929" s="201"/>
      <c r="G929" s="263"/>
      <c r="I929" s="201"/>
      <c r="J929" s="201"/>
      <c r="K929" s="201"/>
      <c r="L929" s="201"/>
      <c r="M929" s="201"/>
      <c r="N929" s="201"/>
      <c r="O929" s="201"/>
      <c r="P929" s="201"/>
      <c r="Q929" s="201"/>
      <c r="R929" s="201"/>
      <c r="S929" s="201"/>
      <c r="T929" s="201"/>
      <c r="U929" s="201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T929" s="201"/>
      <c r="BK929" s="201"/>
      <c r="BL929" s="201"/>
      <c r="BM929" s="201"/>
    </row>
    <row r="930" spans="1:65" ht="21" customHeight="1">
      <c r="A930" s="201"/>
      <c r="B930" s="201"/>
      <c r="C930" s="201"/>
      <c r="D930" s="201"/>
      <c r="G930" s="263"/>
      <c r="I930" s="201"/>
      <c r="J930" s="201"/>
      <c r="K930" s="201"/>
      <c r="L930" s="201"/>
      <c r="M930" s="201"/>
      <c r="N930" s="201"/>
      <c r="O930" s="201"/>
      <c r="P930" s="201"/>
      <c r="Q930" s="201"/>
      <c r="R930" s="201"/>
      <c r="S930" s="201"/>
      <c r="T930" s="201"/>
      <c r="U930" s="201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T930" s="201"/>
      <c r="BK930" s="201"/>
      <c r="BL930" s="201"/>
      <c r="BM930" s="201"/>
    </row>
    <row r="931" spans="1:65" ht="21" customHeight="1">
      <c r="A931" s="201"/>
      <c r="B931" s="201"/>
      <c r="C931" s="201"/>
      <c r="D931" s="201"/>
      <c r="G931" s="263"/>
      <c r="I931" s="201"/>
      <c r="J931" s="201"/>
      <c r="K931" s="201"/>
      <c r="L931" s="201"/>
      <c r="M931" s="201"/>
      <c r="N931" s="201"/>
      <c r="O931" s="201"/>
      <c r="P931" s="201"/>
      <c r="Q931" s="201"/>
      <c r="R931" s="201"/>
      <c r="S931" s="201"/>
      <c r="T931" s="201"/>
      <c r="U931" s="201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T931" s="201"/>
      <c r="BK931" s="201"/>
      <c r="BL931" s="201"/>
      <c r="BM931" s="201"/>
    </row>
    <row r="932" spans="1:65" ht="21" customHeight="1">
      <c r="A932" s="201"/>
      <c r="B932" s="201"/>
      <c r="C932" s="201"/>
      <c r="D932" s="201"/>
      <c r="G932" s="263"/>
      <c r="I932" s="201"/>
      <c r="J932" s="201"/>
      <c r="K932" s="201"/>
      <c r="L932" s="201"/>
      <c r="M932" s="201"/>
      <c r="N932" s="201"/>
      <c r="O932" s="201"/>
      <c r="P932" s="201"/>
      <c r="Q932" s="201"/>
      <c r="R932" s="201"/>
      <c r="S932" s="201"/>
      <c r="T932" s="201"/>
      <c r="U932" s="201"/>
      <c r="V932" s="201"/>
      <c r="W932" s="201"/>
      <c r="X932" s="201"/>
      <c r="Y932" s="201"/>
      <c r="Z932" s="201"/>
      <c r="AA932" s="201"/>
      <c r="AB932" s="201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T932" s="201"/>
      <c r="BK932" s="201"/>
      <c r="BL932" s="201"/>
      <c r="BM932" s="201"/>
    </row>
    <row r="933" spans="1:65" ht="21" customHeight="1">
      <c r="A933" s="201"/>
      <c r="B933" s="201"/>
      <c r="C933" s="201"/>
      <c r="D933" s="201"/>
      <c r="G933" s="263"/>
      <c r="I933" s="201"/>
      <c r="J933" s="201"/>
      <c r="K933" s="201"/>
      <c r="L933" s="201"/>
      <c r="M933" s="201"/>
      <c r="N933" s="201"/>
      <c r="O933" s="201"/>
      <c r="P933" s="201"/>
      <c r="Q933" s="201"/>
      <c r="R933" s="201"/>
      <c r="S933" s="201"/>
      <c r="T933" s="201"/>
      <c r="U933" s="201"/>
      <c r="V933" s="201"/>
      <c r="W933" s="201"/>
      <c r="X933" s="201"/>
      <c r="Y933" s="201"/>
      <c r="Z933" s="201"/>
      <c r="AA933" s="201"/>
      <c r="AB933" s="201"/>
      <c r="AC933" s="201"/>
      <c r="AD933" s="201"/>
      <c r="AE933" s="201"/>
      <c r="AF933" s="201"/>
      <c r="AG933" s="201"/>
      <c r="AH933" s="201"/>
      <c r="AI933" s="201"/>
      <c r="AJ933" s="201"/>
      <c r="AK933" s="201"/>
      <c r="AL933" s="201"/>
      <c r="AM933" s="201"/>
      <c r="AN933" s="201"/>
      <c r="AO933" s="201"/>
      <c r="AT933" s="201"/>
      <c r="BK933" s="201"/>
      <c r="BL933" s="201"/>
      <c r="BM933" s="201"/>
    </row>
    <row r="934" spans="1:65" ht="21" customHeight="1">
      <c r="A934" s="201"/>
      <c r="B934" s="201"/>
      <c r="C934" s="201"/>
      <c r="D934" s="201"/>
      <c r="G934" s="263"/>
      <c r="I934" s="201"/>
      <c r="J934" s="201"/>
      <c r="K934" s="201"/>
      <c r="L934" s="201"/>
      <c r="M934" s="201"/>
      <c r="N934" s="201"/>
      <c r="O934" s="201"/>
      <c r="P934" s="201"/>
      <c r="Q934" s="201"/>
      <c r="R934" s="201"/>
      <c r="S934" s="201"/>
      <c r="T934" s="201"/>
      <c r="U934" s="201"/>
      <c r="V934" s="201"/>
      <c r="W934" s="201"/>
      <c r="X934" s="201"/>
      <c r="Y934" s="201"/>
      <c r="Z934" s="201"/>
      <c r="AA934" s="201"/>
      <c r="AB934" s="201"/>
      <c r="AC934" s="201"/>
      <c r="AD934" s="201"/>
      <c r="AE934" s="201"/>
      <c r="AF934" s="201"/>
      <c r="AG934" s="201"/>
      <c r="AH934" s="201"/>
      <c r="AI934" s="201"/>
      <c r="AJ934" s="201"/>
      <c r="AK934" s="201"/>
      <c r="AL934" s="201"/>
      <c r="AM934" s="201"/>
      <c r="AN934" s="201"/>
      <c r="AO934" s="201"/>
      <c r="AT934" s="201"/>
      <c r="BK934" s="201"/>
      <c r="BL934" s="201"/>
      <c r="BM934" s="201"/>
    </row>
    <row r="935" spans="1:65" ht="21" customHeight="1">
      <c r="A935" s="201"/>
      <c r="B935" s="201"/>
      <c r="C935" s="201"/>
      <c r="D935" s="201"/>
      <c r="G935" s="263"/>
      <c r="I935" s="201"/>
      <c r="J935" s="201"/>
      <c r="K935" s="201"/>
      <c r="L935" s="201"/>
      <c r="M935" s="201"/>
      <c r="N935" s="201"/>
      <c r="O935" s="201"/>
      <c r="P935" s="201"/>
      <c r="Q935" s="201"/>
      <c r="R935" s="201"/>
      <c r="S935" s="201"/>
      <c r="T935" s="201"/>
      <c r="U935" s="201"/>
      <c r="V935" s="201"/>
      <c r="W935" s="201"/>
      <c r="X935" s="201"/>
      <c r="Y935" s="201"/>
      <c r="Z935" s="201"/>
      <c r="AA935" s="201"/>
      <c r="AB935" s="201"/>
      <c r="AC935" s="201"/>
      <c r="AD935" s="201"/>
      <c r="AE935" s="201"/>
      <c r="AF935" s="201"/>
      <c r="AG935" s="201"/>
      <c r="AH935" s="201"/>
      <c r="AI935" s="201"/>
      <c r="AJ935" s="201"/>
      <c r="AK935" s="201"/>
      <c r="AL935" s="201"/>
      <c r="AM935" s="201"/>
      <c r="AN935" s="201"/>
      <c r="AO935" s="201"/>
      <c r="AT935" s="201"/>
      <c r="BK935" s="201"/>
      <c r="BL935" s="201"/>
      <c r="BM935" s="201"/>
    </row>
    <row r="936" spans="1:65" ht="21" customHeight="1">
      <c r="A936" s="201"/>
      <c r="B936" s="201"/>
      <c r="C936" s="201"/>
      <c r="D936" s="201"/>
      <c r="G936" s="263"/>
      <c r="I936" s="201"/>
      <c r="J936" s="201"/>
      <c r="K936" s="201"/>
      <c r="L936" s="201"/>
      <c r="M936" s="201"/>
      <c r="N936" s="201"/>
      <c r="O936" s="201"/>
      <c r="P936" s="201"/>
      <c r="Q936" s="201"/>
      <c r="R936" s="201"/>
      <c r="S936" s="201"/>
      <c r="T936" s="201"/>
      <c r="U936" s="201"/>
      <c r="V936" s="201"/>
      <c r="W936" s="201"/>
      <c r="X936" s="201"/>
      <c r="Y936" s="201"/>
      <c r="Z936" s="201"/>
      <c r="AA936" s="201"/>
      <c r="AB936" s="201"/>
      <c r="AC936" s="201"/>
      <c r="AD936" s="201"/>
      <c r="AE936" s="201"/>
      <c r="AF936" s="201"/>
      <c r="AG936" s="201"/>
      <c r="AH936" s="201"/>
      <c r="AI936" s="201"/>
      <c r="AJ936" s="201"/>
      <c r="AK936" s="201"/>
      <c r="AL936" s="201"/>
      <c r="AM936" s="201"/>
      <c r="AN936" s="201"/>
      <c r="AO936" s="201"/>
      <c r="AT936" s="201"/>
      <c r="BK936" s="201"/>
      <c r="BL936" s="201"/>
      <c r="BM936" s="201"/>
    </row>
    <row r="937" spans="1:65" ht="21" customHeight="1">
      <c r="A937" s="201"/>
      <c r="B937" s="201"/>
      <c r="C937" s="201"/>
      <c r="D937" s="201"/>
      <c r="G937" s="263"/>
      <c r="I937" s="201"/>
      <c r="J937" s="201"/>
      <c r="K937" s="201"/>
      <c r="L937" s="201"/>
      <c r="M937" s="201"/>
      <c r="N937" s="201"/>
      <c r="O937" s="201"/>
      <c r="P937" s="201"/>
      <c r="Q937" s="201"/>
      <c r="R937" s="201"/>
      <c r="S937" s="201"/>
      <c r="T937" s="201"/>
      <c r="U937" s="201"/>
      <c r="V937" s="201"/>
      <c r="W937" s="201"/>
      <c r="X937" s="201"/>
      <c r="Y937" s="201"/>
      <c r="Z937" s="201"/>
      <c r="AA937" s="201"/>
      <c r="AB937" s="201"/>
      <c r="AC937" s="201"/>
      <c r="AD937" s="201"/>
      <c r="AE937" s="201"/>
      <c r="AF937" s="201"/>
      <c r="AG937" s="201"/>
      <c r="AH937" s="201"/>
      <c r="AI937" s="201"/>
      <c r="AJ937" s="201"/>
      <c r="AK937" s="201"/>
      <c r="AL937" s="201"/>
      <c r="AM937" s="201"/>
      <c r="AN937" s="201"/>
      <c r="AO937" s="201"/>
      <c r="AT937" s="201"/>
      <c r="BK937" s="201"/>
      <c r="BL937" s="201"/>
      <c r="BM937" s="201"/>
    </row>
    <row r="938" spans="1:65" ht="21" customHeight="1">
      <c r="A938" s="201"/>
      <c r="B938" s="201"/>
      <c r="C938" s="201"/>
      <c r="D938" s="201"/>
      <c r="G938" s="263"/>
      <c r="I938" s="201"/>
      <c r="J938" s="201"/>
      <c r="K938" s="201"/>
      <c r="L938" s="201"/>
      <c r="M938" s="201"/>
      <c r="N938" s="201"/>
      <c r="O938" s="201"/>
      <c r="P938" s="201"/>
      <c r="Q938" s="201"/>
      <c r="R938" s="201"/>
      <c r="S938" s="201"/>
      <c r="T938" s="201"/>
      <c r="U938" s="201"/>
      <c r="V938" s="201"/>
      <c r="W938" s="201"/>
      <c r="X938" s="201"/>
      <c r="Y938" s="201"/>
      <c r="Z938" s="201"/>
      <c r="AA938" s="201"/>
      <c r="AB938" s="201"/>
      <c r="AC938" s="201"/>
      <c r="AD938" s="201"/>
      <c r="AE938" s="201"/>
      <c r="AF938" s="201"/>
      <c r="AG938" s="201"/>
      <c r="AH938" s="201"/>
      <c r="AI938" s="201"/>
      <c r="AJ938" s="201"/>
      <c r="AK938" s="201"/>
      <c r="AL938" s="201"/>
      <c r="AM938" s="201"/>
      <c r="AN938" s="201"/>
      <c r="AO938" s="201"/>
      <c r="AT938" s="201"/>
      <c r="BK938" s="201"/>
      <c r="BL938" s="201"/>
      <c r="BM938" s="201"/>
    </row>
    <row r="939" spans="1:65" ht="21" customHeight="1">
      <c r="A939" s="201"/>
      <c r="B939" s="201"/>
      <c r="C939" s="201"/>
      <c r="D939" s="201"/>
      <c r="G939" s="263"/>
      <c r="I939" s="201"/>
      <c r="J939" s="201"/>
      <c r="K939" s="201"/>
      <c r="L939" s="201"/>
      <c r="M939" s="201"/>
      <c r="N939" s="201"/>
      <c r="O939" s="201"/>
      <c r="P939" s="201"/>
      <c r="Q939" s="201"/>
      <c r="R939" s="201"/>
      <c r="S939" s="201"/>
      <c r="T939" s="201"/>
      <c r="U939" s="201"/>
      <c r="V939" s="201"/>
      <c r="W939" s="201"/>
      <c r="X939" s="201"/>
      <c r="Y939" s="201"/>
      <c r="Z939" s="201"/>
      <c r="AA939" s="201"/>
      <c r="AB939" s="201"/>
      <c r="AC939" s="201"/>
      <c r="AD939" s="201"/>
      <c r="AE939" s="201"/>
      <c r="AF939" s="201"/>
      <c r="AG939" s="201"/>
      <c r="AH939" s="201"/>
      <c r="AI939" s="201"/>
      <c r="AJ939" s="201"/>
      <c r="AK939" s="201"/>
      <c r="AL939" s="201"/>
      <c r="AM939" s="201"/>
      <c r="AN939" s="201"/>
      <c r="AO939" s="201"/>
      <c r="AT939" s="201"/>
      <c r="BK939" s="201"/>
      <c r="BL939" s="201"/>
      <c r="BM939" s="201"/>
    </row>
    <row r="940" spans="1:65" ht="21" customHeight="1">
      <c r="A940" s="201"/>
      <c r="B940" s="201"/>
      <c r="C940" s="201"/>
      <c r="D940" s="201"/>
      <c r="G940" s="263"/>
      <c r="I940" s="201"/>
      <c r="J940" s="201"/>
      <c r="K940" s="201"/>
      <c r="L940" s="201"/>
      <c r="M940" s="201"/>
      <c r="N940" s="201"/>
      <c r="O940" s="201"/>
      <c r="P940" s="201"/>
      <c r="Q940" s="201"/>
      <c r="R940" s="201"/>
      <c r="S940" s="201"/>
      <c r="T940" s="201"/>
      <c r="U940" s="201"/>
      <c r="V940" s="201"/>
      <c r="W940" s="201"/>
      <c r="X940" s="201"/>
      <c r="Y940" s="201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1"/>
      <c r="AO940" s="201"/>
      <c r="AT940" s="201"/>
      <c r="BK940" s="201"/>
      <c r="BL940" s="201"/>
      <c r="BM940" s="201"/>
    </row>
    <row r="941" spans="1:65" ht="21" customHeight="1">
      <c r="A941" s="201"/>
      <c r="B941" s="201"/>
      <c r="C941" s="201"/>
      <c r="D941" s="201"/>
      <c r="G941" s="263"/>
      <c r="I941" s="201"/>
      <c r="J941" s="201"/>
      <c r="K941" s="201"/>
      <c r="L941" s="201"/>
      <c r="M941" s="201"/>
      <c r="N941" s="201"/>
      <c r="O941" s="201"/>
      <c r="P941" s="201"/>
      <c r="Q941" s="201"/>
      <c r="R941" s="201"/>
      <c r="S941" s="201"/>
      <c r="T941" s="201"/>
      <c r="U941" s="201"/>
      <c r="V941" s="201"/>
      <c r="W941" s="201"/>
      <c r="X941" s="201"/>
      <c r="Y941" s="201"/>
      <c r="Z941" s="201"/>
      <c r="AA941" s="201"/>
      <c r="AB941" s="201"/>
      <c r="AC941" s="201"/>
      <c r="AD941" s="201"/>
      <c r="AE941" s="201"/>
      <c r="AF941" s="201"/>
      <c r="AG941" s="201"/>
      <c r="AH941" s="201"/>
      <c r="AI941" s="201"/>
      <c r="AJ941" s="201"/>
      <c r="AK941" s="201"/>
      <c r="AL941" s="201"/>
      <c r="AM941" s="201"/>
      <c r="AN941" s="201"/>
      <c r="AO941" s="201"/>
      <c r="AT941" s="201"/>
      <c r="BK941" s="201"/>
      <c r="BL941" s="201"/>
      <c r="BM941" s="201"/>
    </row>
    <row r="942" spans="1:65" ht="21" customHeight="1">
      <c r="A942" s="201"/>
      <c r="B942" s="201"/>
      <c r="C942" s="201"/>
      <c r="D942" s="201"/>
      <c r="G942" s="263"/>
      <c r="I942" s="201"/>
      <c r="J942" s="201"/>
      <c r="K942" s="201"/>
      <c r="L942" s="201"/>
      <c r="M942" s="201"/>
      <c r="N942" s="201"/>
      <c r="O942" s="201"/>
      <c r="P942" s="201"/>
      <c r="Q942" s="201"/>
      <c r="R942" s="201"/>
      <c r="S942" s="201"/>
      <c r="T942" s="201"/>
      <c r="U942" s="201"/>
      <c r="V942" s="201"/>
      <c r="W942" s="201"/>
      <c r="X942" s="201"/>
      <c r="Y942" s="201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T942" s="201"/>
      <c r="BK942" s="201"/>
      <c r="BL942" s="201"/>
      <c r="BM942" s="201"/>
    </row>
    <row r="943" spans="1:65" ht="21" customHeight="1">
      <c r="A943" s="201"/>
      <c r="B943" s="201"/>
      <c r="C943" s="201"/>
      <c r="D943" s="201"/>
      <c r="G943" s="263"/>
      <c r="I943" s="201"/>
      <c r="J943" s="201"/>
      <c r="K943" s="201"/>
      <c r="L943" s="201"/>
      <c r="M943" s="201"/>
      <c r="N943" s="201"/>
      <c r="O943" s="201"/>
      <c r="P943" s="201"/>
      <c r="Q943" s="201"/>
      <c r="R943" s="201"/>
      <c r="S943" s="201"/>
      <c r="T943" s="201"/>
      <c r="U943" s="201"/>
      <c r="V943" s="201"/>
      <c r="W943" s="201"/>
      <c r="X943" s="201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T943" s="201"/>
      <c r="BK943" s="201"/>
      <c r="BL943" s="201"/>
      <c r="BM943" s="201"/>
    </row>
    <row r="944" spans="1:65" ht="21" customHeight="1">
      <c r="A944" s="201"/>
      <c r="B944" s="201"/>
      <c r="C944" s="201"/>
      <c r="D944" s="201"/>
      <c r="G944" s="263"/>
      <c r="I944" s="201"/>
      <c r="J944" s="201"/>
      <c r="K944" s="201"/>
      <c r="L944" s="201"/>
      <c r="M944" s="201"/>
      <c r="N944" s="201"/>
      <c r="O944" s="201"/>
      <c r="P944" s="201"/>
      <c r="Q944" s="201"/>
      <c r="R944" s="201"/>
      <c r="S944" s="201"/>
      <c r="T944" s="201"/>
      <c r="U944" s="201"/>
      <c r="V944" s="201"/>
      <c r="W944" s="201"/>
      <c r="X944" s="201"/>
      <c r="Y944" s="201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T944" s="201"/>
      <c r="BK944" s="201"/>
      <c r="BL944" s="201"/>
      <c r="BM944" s="201"/>
    </row>
    <row r="945" spans="1:65" ht="21" customHeight="1">
      <c r="A945" s="201"/>
      <c r="B945" s="201"/>
      <c r="C945" s="201"/>
      <c r="D945" s="201"/>
      <c r="G945" s="263"/>
      <c r="I945" s="201"/>
      <c r="J945" s="201"/>
      <c r="K945" s="201"/>
      <c r="L945" s="201"/>
      <c r="M945" s="201"/>
      <c r="N945" s="201"/>
      <c r="O945" s="201"/>
      <c r="P945" s="201"/>
      <c r="Q945" s="201"/>
      <c r="R945" s="201"/>
      <c r="S945" s="201"/>
      <c r="T945" s="201"/>
      <c r="U945" s="201"/>
      <c r="V945" s="201"/>
      <c r="W945" s="201"/>
      <c r="X945" s="201"/>
      <c r="Y945" s="201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T945" s="201"/>
      <c r="BK945" s="201"/>
      <c r="BL945" s="201"/>
      <c r="BM945" s="201"/>
    </row>
    <row r="946" spans="1:65" ht="21" customHeight="1">
      <c r="A946" s="201"/>
      <c r="B946" s="201"/>
      <c r="C946" s="201"/>
      <c r="D946" s="201"/>
      <c r="G946" s="263"/>
      <c r="I946" s="201"/>
      <c r="J946" s="201"/>
      <c r="K946" s="201"/>
      <c r="L946" s="201"/>
      <c r="M946" s="201"/>
      <c r="N946" s="201"/>
      <c r="O946" s="201"/>
      <c r="P946" s="201"/>
      <c r="Q946" s="201"/>
      <c r="R946" s="201"/>
      <c r="S946" s="201"/>
      <c r="T946" s="201"/>
      <c r="U946" s="201"/>
      <c r="V946" s="201"/>
      <c r="W946" s="201"/>
      <c r="X946" s="201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T946" s="201"/>
      <c r="BK946" s="201"/>
      <c r="BL946" s="201"/>
      <c r="BM946" s="201"/>
    </row>
    <row r="947" spans="1:65" ht="21" customHeight="1">
      <c r="A947" s="201"/>
      <c r="B947" s="201"/>
      <c r="C947" s="201"/>
      <c r="D947" s="201"/>
      <c r="G947" s="263"/>
      <c r="I947" s="201"/>
      <c r="J947" s="201"/>
      <c r="K947" s="201"/>
      <c r="L947" s="201"/>
      <c r="M947" s="201"/>
      <c r="N947" s="201"/>
      <c r="O947" s="201"/>
      <c r="P947" s="201"/>
      <c r="Q947" s="201"/>
      <c r="R947" s="201"/>
      <c r="S947" s="201"/>
      <c r="T947" s="201"/>
      <c r="U947" s="201"/>
      <c r="V947" s="201"/>
      <c r="W947" s="201"/>
      <c r="X947" s="201"/>
      <c r="Y947" s="201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T947" s="201"/>
      <c r="BK947" s="201"/>
      <c r="BL947" s="201"/>
      <c r="BM947" s="201"/>
    </row>
    <row r="948" spans="1:65" ht="21" customHeight="1">
      <c r="A948" s="201"/>
      <c r="B948" s="201"/>
      <c r="C948" s="201"/>
      <c r="D948" s="201"/>
      <c r="G948" s="263"/>
      <c r="I948" s="201"/>
      <c r="J948" s="201"/>
      <c r="K948" s="201"/>
      <c r="L948" s="201"/>
      <c r="M948" s="201"/>
      <c r="N948" s="201"/>
      <c r="O948" s="201"/>
      <c r="P948" s="201"/>
      <c r="Q948" s="201"/>
      <c r="R948" s="201"/>
      <c r="S948" s="201"/>
      <c r="T948" s="201"/>
      <c r="U948" s="201"/>
      <c r="V948" s="201"/>
      <c r="W948" s="201"/>
      <c r="X948" s="201"/>
      <c r="Y948" s="201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1"/>
      <c r="AO948" s="201"/>
      <c r="AT948" s="201"/>
      <c r="BK948" s="201"/>
      <c r="BL948" s="201"/>
      <c r="BM948" s="201"/>
    </row>
    <row r="949" spans="1:65" ht="21" customHeight="1">
      <c r="A949" s="201"/>
      <c r="B949" s="201"/>
      <c r="C949" s="201"/>
      <c r="D949" s="201"/>
      <c r="G949" s="263"/>
      <c r="I949" s="201"/>
      <c r="J949" s="201"/>
      <c r="K949" s="201"/>
      <c r="L949" s="201"/>
      <c r="M949" s="201"/>
      <c r="N949" s="201"/>
      <c r="O949" s="201"/>
      <c r="P949" s="201"/>
      <c r="Q949" s="201"/>
      <c r="R949" s="201"/>
      <c r="S949" s="201"/>
      <c r="T949" s="201"/>
      <c r="U949" s="201"/>
      <c r="V949" s="201"/>
      <c r="W949" s="201"/>
      <c r="X949" s="201"/>
      <c r="Y949" s="201"/>
      <c r="Z949" s="201"/>
      <c r="AA949" s="201"/>
      <c r="AB949" s="201"/>
      <c r="AC949" s="201"/>
      <c r="AD949" s="201"/>
      <c r="AE949" s="201"/>
      <c r="AF949" s="201"/>
      <c r="AG949" s="201"/>
      <c r="AH949" s="201"/>
      <c r="AI949" s="201"/>
      <c r="AJ949" s="201"/>
      <c r="AK949" s="201"/>
      <c r="AL949" s="201"/>
      <c r="AM949" s="201"/>
      <c r="AN949" s="201"/>
      <c r="AO949" s="201"/>
      <c r="AT949" s="201"/>
      <c r="BK949" s="201"/>
      <c r="BL949" s="201"/>
      <c r="BM949" s="201"/>
    </row>
    <row r="950" spans="1:65" ht="21" customHeight="1">
      <c r="A950" s="201"/>
      <c r="B950" s="201"/>
      <c r="C950" s="201"/>
      <c r="D950" s="201"/>
      <c r="G950" s="263"/>
      <c r="I950" s="201"/>
      <c r="J950" s="201"/>
      <c r="K950" s="201"/>
      <c r="L950" s="201"/>
      <c r="M950" s="201"/>
      <c r="N950" s="201"/>
      <c r="O950" s="201"/>
      <c r="P950" s="201"/>
      <c r="Q950" s="201"/>
      <c r="R950" s="201"/>
      <c r="S950" s="201"/>
      <c r="T950" s="201"/>
      <c r="U950" s="201"/>
      <c r="V950" s="201"/>
      <c r="W950" s="201"/>
      <c r="X950" s="201"/>
      <c r="Y950" s="201"/>
      <c r="Z950" s="201"/>
      <c r="AA950" s="201"/>
      <c r="AB950" s="201"/>
      <c r="AC950" s="201"/>
      <c r="AD950" s="201"/>
      <c r="AE950" s="201"/>
      <c r="AF950" s="201"/>
      <c r="AG950" s="201"/>
      <c r="AH950" s="201"/>
      <c r="AI950" s="201"/>
      <c r="AJ950" s="201"/>
      <c r="AK950" s="201"/>
      <c r="AL950" s="201"/>
      <c r="AM950" s="201"/>
      <c r="AN950" s="201"/>
      <c r="AO950" s="201"/>
      <c r="AT950" s="201"/>
      <c r="BK950" s="201"/>
      <c r="BL950" s="201"/>
      <c r="BM950" s="201"/>
    </row>
    <row r="951" spans="1:65" ht="21" customHeight="1">
      <c r="A951" s="201"/>
      <c r="B951" s="201"/>
      <c r="C951" s="201"/>
      <c r="D951" s="201"/>
      <c r="G951" s="263"/>
      <c r="I951" s="201"/>
      <c r="J951" s="201"/>
      <c r="K951" s="201"/>
      <c r="L951" s="201"/>
      <c r="M951" s="201"/>
      <c r="N951" s="201"/>
      <c r="O951" s="201"/>
      <c r="P951" s="201"/>
      <c r="Q951" s="201"/>
      <c r="R951" s="201"/>
      <c r="S951" s="201"/>
      <c r="T951" s="201"/>
      <c r="U951" s="201"/>
      <c r="V951" s="201"/>
      <c r="W951" s="201"/>
      <c r="X951" s="201"/>
      <c r="Y951" s="201"/>
      <c r="Z951" s="201"/>
      <c r="AA951" s="201"/>
      <c r="AB951" s="201"/>
      <c r="AC951" s="201"/>
      <c r="AD951" s="201"/>
      <c r="AE951" s="201"/>
      <c r="AF951" s="201"/>
      <c r="AG951" s="201"/>
      <c r="AH951" s="201"/>
      <c r="AI951" s="201"/>
      <c r="AJ951" s="201"/>
      <c r="AK951" s="201"/>
      <c r="AL951" s="201"/>
      <c r="AM951" s="201"/>
      <c r="AN951" s="201"/>
      <c r="AO951" s="201"/>
      <c r="AT951" s="201"/>
      <c r="BK951" s="201"/>
      <c r="BL951" s="201"/>
      <c r="BM951" s="201"/>
    </row>
    <row r="952" spans="1:65" ht="21" customHeight="1">
      <c r="A952" s="201"/>
      <c r="B952" s="201"/>
      <c r="C952" s="201"/>
      <c r="D952" s="201"/>
      <c r="G952" s="263"/>
      <c r="I952" s="201"/>
      <c r="J952" s="201"/>
      <c r="K952" s="201"/>
      <c r="L952" s="201"/>
      <c r="M952" s="201"/>
      <c r="N952" s="201"/>
      <c r="O952" s="201"/>
      <c r="P952" s="201"/>
      <c r="Q952" s="201"/>
      <c r="R952" s="201"/>
      <c r="S952" s="201"/>
      <c r="T952" s="201"/>
      <c r="U952" s="201"/>
      <c r="V952" s="201"/>
      <c r="W952" s="201"/>
      <c r="X952" s="201"/>
      <c r="Y952" s="201"/>
      <c r="Z952" s="201"/>
      <c r="AA952" s="201"/>
      <c r="AB952" s="201"/>
      <c r="AC952" s="201"/>
      <c r="AD952" s="201"/>
      <c r="AE952" s="201"/>
      <c r="AF952" s="201"/>
      <c r="AG952" s="201"/>
      <c r="AH952" s="201"/>
      <c r="AI952" s="201"/>
      <c r="AJ952" s="201"/>
      <c r="AK952" s="201"/>
      <c r="AL952" s="201"/>
      <c r="AM952" s="201"/>
      <c r="AN952" s="201"/>
      <c r="AO952" s="201"/>
      <c r="AT952" s="201"/>
      <c r="BK952" s="201"/>
      <c r="BL952" s="201"/>
      <c r="BM952" s="201"/>
    </row>
    <row r="953" spans="1:65" ht="21" customHeight="1">
      <c r="A953" s="201"/>
      <c r="B953" s="201"/>
      <c r="C953" s="201"/>
      <c r="D953" s="201"/>
      <c r="G953" s="263"/>
      <c r="I953" s="201"/>
      <c r="J953" s="201"/>
      <c r="K953" s="201"/>
      <c r="L953" s="201"/>
      <c r="M953" s="201"/>
      <c r="N953" s="201"/>
      <c r="O953" s="201"/>
      <c r="P953" s="201"/>
      <c r="Q953" s="201"/>
      <c r="R953" s="201"/>
      <c r="S953" s="201"/>
      <c r="T953" s="201"/>
      <c r="U953" s="201"/>
      <c r="V953" s="201"/>
      <c r="W953" s="201"/>
      <c r="X953" s="201"/>
      <c r="Y953" s="201"/>
      <c r="Z953" s="201"/>
      <c r="AA953" s="201"/>
      <c r="AB953" s="201"/>
      <c r="AC953" s="201"/>
      <c r="AD953" s="201"/>
      <c r="AE953" s="201"/>
      <c r="AF953" s="201"/>
      <c r="AG953" s="201"/>
      <c r="AH953" s="201"/>
      <c r="AI953" s="201"/>
      <c r="AJ953" s="201"/>
      <c r="AK953" s="201"/>
      <c r="AL953" s="201"/>
      <c r="AM953" s="201"/>
      <c r="AN953" s="201"/>
      <c r="AO953" s="201"/>
      <c r="AT953" s="201"/>
      <c r="BK953" s="201"/>
      <c r="BL953" s="201"/>
      <c r="BM953" s="201"/>
    </row>
    <row r="954" spans="1:65" ht="21" customHeight="1">
      <c r="A954" s="201"/>
      <c r="B954" s="201"/>
      <c r="C954" s="201"/>
      <c r="D954" s="201"/>
      <c r="G954" s="263"/>
      <c r="I954" s="201"/>
      <c r="J954" s="201"/>
      <c r="K954" s="201"/>
      <c r="L954" s="201"/>
      <c r="M954" s="201"/>
      <c r="N954" s="201"/>
      <c r="O954" s="201"/>
      <c r="P954" s="201"/>
      <c r="Q954" s="201"/>
      <c r="R954" s="201"/>
      <c r="S954" s="201"/>
      <c r="T954" s="201"/>
      <c r="U954" s="201"/>
      <c r="V954" s="201"/>
      <c r="W954" s="201"/>
      <c r="X954" s="201"/>
      <c r="Y954" s="201"/>
      <c r="Z954" s="201"/>
      <c r="AA954" s="201"/>
      <c r="AB954" s="201"/>
      <c r="AC954" s="201"/>
      <c r="AD954" s="201"/>
      <c r="AE954" s="201"/>
      <c r="AF954" s="201"/>
      <c r="AG954" s="201"/>
      <c r="AH954" s="201"/>
      <c r="AI954" s="201"/>
      <c r="AJ954" s="201"/>
      <c r="AK954" s="201"/>
      <c r="AL954" s="201"/>
      <c r="AM954" s="201"/>
      <c r="AN954" s="201"/>
      <c r="AO954" s="201"/>
      <c r="AT954" s="201"/>
      <c r="BK954" s="201"/>
      <c r="BL954" s="201"/>
      <c r="BM954" s="201"/>
    </row>
    <row r="955" spans="1:65" ht="21" customHeight="1">
      <c r="A955" s="201"/>
      <c r="B955" s="201"/>
      <c r="C955" s="201"/>
      <c r="D955" s="201"/>
      <c r="G955" s="263"/>
      <c r="I955" s="201"/>
      <c r="J955" s="201"/>
      <c r="K955" s="201"/>
      <c r="L955" s="201"/>
      <c r="M955" s="201"/>
      <c r="N955" s="201"/>
      <c r="O955" s="201"/>
      <c r="P955" s="201"/>
      <c r="Q955" s="201"/>
      <c r="R955" s="201"/>
      <c r="S955" s="201"/>
      <c r="T955" s="201"/>
      <c r="U955" s="201"/>
      <c r="V955" s="201"/>
      <c r="W955" s="201"/>
      <c r="X955" s="201"/>
      <c r="Y955" s="201"/>
      <c r="Z955" s="201"/>
      <c r="AA955" s="201"/>
      <c r="AB955" s="201"/>
      <c r="AC955" s="201"/>
      <c r="AD955" s="201"/>
      <c r="AE955" s="201"/>
      <c r="AF955" s="201"/>
      <c r="AG955" s="201"/>
      <c r="AH955" s="201"/>
      <c r="AI955" s="201"/>
      <c r="AJ955" s="201"/>
      <c r="AK955" s="201"/>
      <c r="AL955" s="201"/>
      <c r="AM955" s="201"/>
      <c r="AN955" s="201"/>
      <c r="AO955" s="201"/>
      <c r="AT955" s="201"/>
      <c r="BK955" s="201"/>
      <c r="BL955" s="201"/>
      <c r="BM955" s="201"/>
    </row>
    <row r="956" spans="1:65" ht="21" customHeight="1">
      <c r="A956" s="201"/>
      <c r="B956" s="201"/>
      <c r="C956" s="201"/>
      <c r="D956" s="201"/>
      <c r="G956" s="263"/>
      <c r="I956" s="201"/>
      <c r="J956" s="201"/>
      <c r="K956" s="201"/>
      <c r="L956" s="201"/>
      <c r="M956" s="201"/>
      <c r="N956" s="201"/>
      <c r="O956" s="201"/>
      <c r="P956" s="201"/>
      <c r="Q956" s="201"/>
      <c r="R956" s="201"/>
      <c r="S956" s="201"/>
      <c r="T956" s="201"/>
      <c r="U956" s="201"/>
      <c r="V956" s="201"/>
      <c r="W956" s="201"/>
      <c r="X956" s="201"/>
      <c r="Y956" s="201"/>
      <c r="Z956" s="201"/>
      <c r="AA956" s="201"/>
      <c r="AB956" s="201"/>
      <c r="AC956" s="201"/>
      <c r="AD956" s="201"/>
      <c r="AE956" s="201"/>
      <c r="AF956" s="201"/>
      <c r="AG956" s="201"/>
      <c r="AH956" s="201"/>
      <c r="AI956" s="201"/>
      <c r="AJ956" s="201"/>
      <c r="AK956" s="201"/>
      <c r="AL956" s="201"/>
      <c r="AM956" s="201"/>
      <c r="AN956" s="201"/>
      <c r="AO956" s="201"/>
      <c r="AT956" s="201"/>
      <c r="BK956" s="201"/>
      <c r="BL956" s="201"/>
      <c r="BM956" s="201"/>
    </row>
    <row r="957" spans="1:65" ht="21" customHeight="1">
      <c r="A957" s="201"/>
      <c r="B957" s="201"/>
      <c r="C957" s="201"/>
      <c r="D957" s="201"/>
      <c r="G957" s="263"/>
      <c r="I957" s="201"/>
      <c r="J957" s="201"/>
      <c r="K957" s="201"/>
      <c r="L957" s="201"/>
      <c r="M957" s="201"/>
      <c r="N957" s="201"/>
      <c r="O957" s="201"/>
      <c r="P957" s="201"/>
      <c r="Q957" s="201"/>
      <c r="R957" s="201"/>
      <c r="S957" s="201"/>
      <c r="T957" s="201"/>
      <c r="U957" s="201"/>
      <c r="V957" s="201"/>
      <c r="W957" s="201"/>
      <c r="X957" s="201"/>
      <c r="Y957" s="201"/>
      <c r="Z957" s="201"/>
      <c r="AA957" s="201"/>
      <c r="AB957" s="201"/>
      <c r="AC957" s="201"/>
      <c r="AD957" s="201"/>
      <c r="AE957" s="201"/>
      <c r="AF957" s="201"/>
      <c r="AG957" s="201"/>
      <c r="AH957" s="201"/>
      <c r="AI957" s="201"/>
      <c r="AJ957" s="201"/>
      <c r="AK957" s="201"/>
      <c r="AL957" s="201"/>
      <c r="AM957" s="201"/>
      <c r="AN957" s="201"/>
      <c r="AO957" s="201"/>
      <c r="AT957" s="201"/>
      <c r="BK957" s="201"/>
      <c r="BL957" s="201"/>
      <c r="BM957" s="201"/>
    </row>
    <row r="958" spans="1:65" ht="21" customHeight="1">
      <c r="A958" s="201"/>
      <c r="B958" s="201"/>
      <c r="C958" s="201"/>
      <c r="D958" s="201"/>
      <c r="G958" s="263"/>
      <c r="I958" s="201"/>
      <c r="J958" s="201"/>
      <c r="K958" s="201"/>
      <c r="L958" s="201"/>
      <c r="M958" s="201"/>
      <c r="N958" s="201"/>
      <c r="O958" s="201"/>
      <c r="P958" s="201"/>
      <c r="Q958" s="201"/>
      <c r="R958" s="201"/>
      <c r="S958" s="201"/>
      <c r="T958" s="201"/>
      <c r="U958" s="201"/>
      <c r="V958" s="201"/>
      <c r="W958" s="201"/>
      <c r="X958" s="201"/>
      <c r="Y958" s="201"/>
      <c r="Z958" s="201"/>
      <c r="AA958" s="201"/>
      <c r="AB958" s="201"/>
      <c r="AC958" s="201"/>
      <c r="AD958" s="201"/>
      <c r="AE958" s="201"/>
      <c r="AF958" s="201"/>
      <c r="AG958" s="201"/>
      <c r="AH958" s="201"/>
      <c r="AI958" s="201"/>
      <c r="AJ958" s="201"/>
      <c r="AK958" s="201"/>
      <c r="AL958" s="201"/>
      <c r="AM958" s="201"/>
      <c r="AN958" s="201"/>
      <c r="AO958" s="201"/>
      <c r="AT958" s="201"/>
      <c r="BK958" s="201"/>
      <c r="BL958" s="201"/>
      <c r="BM958" s="201"/>
    </row>
    <row r="959" spans="1:65" ht="21" customHeight="1">
      <c r="A959" s="201"/>
      <c r="B959" s="201"/>
      <c r="C959" s="201"/>
      <c r="D959" s="201"/>
      <c r="G959" s="263"/>
      <c r="I959" s="201"/>
      <c r="J959" s="201"/>
      <c r="K959" s="201"/>
      <c r="L959" s="201"/>
      <c r="M959" s="201"/>
      <c r="N959" s="201"/>
      <c r="O959" s="201"/>
      <c r="P959" s="201"/>
      <c r="Q959" s="201"/>
      <c r="R959" s="201"/>
      <c r="S959" s="201"/>
      <c r="T959" s="201"/>
      <c r="U959" s="201"/>
      <c r="V959" s="201"/>
      <c r="W959" s="201"/>
      <c r="X959" s="201"/>
      <c r="Y959" s="201"/>
      <c r="Z959" s="201"/>
      <c r="AA959" s="201"/>
      <c r="AB959" s="201"/>
      <c r="AC959" s="201"/>
      <c r="AD959" s="201"/>
      <c r="AE959" s="201"/>
      <c r="AF959" s="201"/>
      <c r="AG959" s="201"/>
      <c r="AH959" s="201"/>
      <c r="AI959" s="201"/>
      <c r="AJ959" s="201"/>
      <c r="AK959" s="201"/>
      <c r="AL959" s="201"/>
      <c r="AM959" s="201"/>
      <c r="AN959" s="201"/>
      <c r="AO959" s="201"/>
      <c r="AT959" s="201"/>
      <c r="BK959" s="201"/>
      <c r="BL959" s="201"/>
      <c r="BM959" s="201"/>
    </row>
    <row r="960" spans="1:65" ht="21" customHeight="1">
      <c r="A960" s="201"/>
      <c r="B960" s="201"/>
      <c r="C960" s="201"/>
      <c r="D960" s="201"/>
      <c r="G960" s="263"/>
      <c r="I960" s="201"/>
      <c r="J960" s="201"/>
      <c r="K960" s="201"/>
      <c r="L960" s="201"/>
      <c r="M960" s="201"/>
      <c r="N960" s="201"/>
      <c r="O960" s="201"/>
      <c r="P960" s="201"/>
      <c r="Q960" s="201"/>
      <c r="R960" s="201"/>
      <c r="S960" s="201"/>
      <c r="T960" s="201"/>
      <c r="U960" s="201"/>
      <c r="V960" s="201"/>
      <c r="W960" s="201"/>
      <c r="X960" s="201"/>
      <c r="Y960" s="201"/>
      <c r="Z960" s="201"/>
      <c r="AA960" s="201"/>
      <c r="AB960" s="201"/>
      <c r="AC960" s="201"/>
      <c r="AD960" s="201"/>
      <c r="AE960" s="201"/>
      <c r="AF960" s="201"/>
      <c r="AG960" s="201"/>
      <c r="AH960" s="201"/>
      <c r="AI960" s="201"/>
      <c r="AJ960" s="201"/>
      <c r="AK960" s="201"/>
      <c r="AL960" s="201"/>
      <c r="AM960" s="201"/>
      <c r="AN960" s="201"/>
      <c r="AO960" s="201"/>
      <c r="AT960" s="201"/>
      <c r="BK960" s="201"/>
      <c r="BL960" s="201"/>
      <c r="BM960" s="201"/>
    </row>
    <row r="961" spans="1:65" ht="21" customHeight="1">
      <c r="A961" s="201"/>
      <c r="B961" s="201"/>
      <c r="C961" s="201"/>
      <c r="D961" s="201"/>
      <c r="G961" s="263"/>
      <c r="I961" s="201"/>
      <c r="J961" s="201"/>
      <c r="K961" s="201"/>
      <c r="L961" s="201"/>
      <c r="M961" s="201"/>
      <c r="N961" s="201"/>
      <c r="O961" s="201"/>
      <c r="P961" s="201"/>
      <c r="Q961" s="201"/>
      <c r="R961" s="201"/>
      <c r="S961" s="201"/>
      <c r="T961" s="201"/>
      <c r="U961" s="201"/>
      <c r="V961" s="201"/>
      <c r="W961" s="201"/>
      <c r="X961" s="201"/>
      <c r="Y961" s="201"/>
      <c r="Z961" s="201"/>
      <c r="AA961" s="201"/>
      <c r="AB961" s="201"/>
      <c r="AC961" s="201"/>
      <c r="AD961" s="201"/>
      <c r="AE961" s="201"/>
      <c r="AF961" s="201"/>
      <c r="AG961" s="201"/>
      <c r="AH961" s="201"/>
      <c r="AI961" s="201"/>
      <c r="AJ961" s="201"/>
      <c r="AK961" s="201"/>
      <c r="AL961" s="201"/>
      <c r="AM961" s="201"/>
      <c r="AN961" s="201"/>
      <c r="AO961" s="201"/>
      <c r="AT961" s="201"/>
      <c r="BK961" s="201"/>
      <c r="BL961" s="201"/>
      <c r="BM961" s="201"/>
    </row>
    <row r="962" spans="1:65" ht="21" customHeight="1">
      <c r="A962" s="201"/>
      <c r="B962" s="201"/>
      <c r="C962" s="201"/>
      <c r="D962" s="201"/>
      <c r="G962" s="263"/>
      <c r="I962" s="201"/>
      <c r="J962" s="201"/>
      <c r="K962" s="201"/>
      <c r="L962" s="201"/>
      <c r="M962" s="201"/>
      <c r="N962" s="201"/>
      <c r="O962" s="201"/>
      <c r="P962" s="201"/>
      <c r="Q962" s="201"/>
      <c r="R962" s="201"/>
      <c r="S962" s="201"/>
      <c r="T962" s="201"/>
      <c r="U962" s="201"/>
      <c r="V962" s="201"/>
      <c r="W962" s="201"/>
      <c r="X962" s="201"/>
      <c r="Y962" s="201"/>
      <c r="Z962" s="201"/>
      <c r="AA962" s="201"/>
      <c r="AB962" s="201"/>
      <c r="AC962" s="201"/>
      <c r="AD962" s="201"/>
      <c r="AE962" s="201"/>
      <c r="AF962" s="201"/>
      <c r="AG962" s="201"/>
      <c r="AH962" s="201"/>
      <c r="AI962" s="201"/>
      <c r="AJ962" s="201"/>
      <c r="AK962" s="201"/>
      <c r="AL962" s="201"/>
      <c r="AM962" s="201"/>
      <c r="AN962" s="201"/>
      <c r="AO962" s="201"/>
      <c r="AT962" s="201"/>
      <c r="BK962" s="201"/>
      <c r="BL962" s="201"/>
      <c r="BM962" s="201"/>
    </row>
    <row r="963" spans="1:65" ht="21" customHeight="1">
      <c r="A963" s="201"/>
      <c r="B963" s="201"/>
      <c r="C963" s="201"/>
      <c r="D963" s="201"/>
      <c r="G963" s="263"/>
      <c r="I963" s="201"/>
      <c r="J963" s="201"/>
      <c r="K963" s="201"/>
      <c r="L963" s="201"/>
      <c r="M963" s="201"/>
      <c r="N963" s="201"/>
      <c r="O963" s="201"/>
      <c r="P963" s="201"/>
      <c r="Q963" s="201"/>
      <c r="R963" s="201"/>
      <c r="S963" s="201"/>
      <c r="T963" s="201"/>
      <c r="U963" s="201"/>
      <c r="V963" s="201"/>
      <c r="W963" s="201"/>
      <c r="X963" s="201"/>
      <c r="Y963" s="201"/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1"/>
      <c r="AK963" s="201"/>
      <c r="AL963" s="201"/>
      <c r="AM963" s="201"/>
      <c r="AN963" s="201"/>
      <c r="AO963" s="201"/>
      <c r="AT963" s="201"/>
      <c r="BK963" s="201"/>
      <c r="BL963" s="201"/>
      <c r="BM963" s="201"/>
    </row>
    <row r="964" spans="1:65" ht="21" customHeight="1">
      <c r="A964" s="201"/>
      <c r="B964" s="201"/>
      <c r="C964" s="201"/>
      <c r="D964" s="201"/>
      <c r="G964" s="263"/>
      <c r="I964" s="201"/>
      <c r="J964" s="201"/>
      <c r="K964" s="201"/>
      <c r="L964" s="201"/>
      <c r="M964" s="201"/>
      <c r="N964" s="201"/>
      <c r="O964" s="201"/>
      <c r="P964" s="201"/>
      <c r="Q964" s="201"/>
      <c r="R964" s="201"/>
      <c r="S964" s="201"/>
      <c r="T964" s="201"/>
      <c r="U964" s="201"/>
      <c r="V964" s="201"/>
      <c r="W964" s="201"/>
      <c r="X964" s="201"/>
      <c r="Y964" s="201"/>
      <c r="Z964" s="201"/>
      <c r="AA964" s="201"/>
      <c r="AB964" s="201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1"/>
      <c r="AM964" s="201"/>
      <c r="AN964" s="201"/>
      <c r="AO964" s="201"/>
      <c r="AT964" s="201"/>
      <c r="BK964" s="201"/>
      <c r="BL964" s="201"/>
      <c r="BM964" s="201"/>
    </row>
    <row r="965" spans="1:65" ht="21" customHeight="1">
      <c r="A965" s="201"/>
      <c r="B965" s="201"/>
      <c r="C965" s="201"/>
      <c r="D965" s="201"/>
      <c r="G965" s="263"/>
      <c r="I965" s="201"/>
      <c r="J965" s="201"/>
      <c r="K965" s="201"/>
      <c r="L965" s="201"/>
      <c r="M965" s="201"/>
      <c r="N965" s="201"/>
      <c r="O965" s="201"/>
      <c r="P965" s="201"/>
      <c r="Q965" s="201"/>
      <c r="R965" s="201"/>
      <c r="S965" s="201"/>
      <c r="T965" s="201"/>
      <c r="U965" s="201"/>
      <c r="V965" s="201"/>
      <c r="W965" s="201"/>
      <c r="X965" s="201"/>
      <c r="Y965" s="201"/>
      <c r="Z965" s="201"/>
      <c r="AA965" s="201"/>
      <c r="AB965" s="201"/>
      <c r="AC965" s="201"/>
      <c r="AD965" s="201"/>
      <c r="AE965" s="201"/>
      <c r="AF965" s="201"/>
      <c r="AG965" s="201"/>
      <c r="AH965" s="201"/>
      <c r="AI965" s="201"/>
      <c r="AJ965" s="201"/>
      <c r="AK965" s="201"/>
      <c r="AL965" s="201"/>
      <c r="AM965" s="201"/>
      <c r="AN965" s="201"/>
      <c r="AO965" s="201"/>
      <c r="AT965" s="201"/>
      <c r="BK965" s="201"/>
      <c r="BL965" s="201"/>
      <c r="BM965" s="201"/>
    </row>
    <row r="966" spans="1:65" ht="21" customHeight="1">
      <c r="A966" s="201"/>
      <c r="B966" s="201"/>
      <c r="C966" s="201"/>
      <c r="D966" s="201"/>
      <c r="G966" s="263"/>
      <c r="I966" s="201"/>
      <c r="J966" s="201"/>
      <c r="K966" s="201"/>
      <c r="L966" s="201"/>
      <c r="M966" s="201"/>
      <c r="N966" s="201"/>
      <c r="O966" s="201"/>
      <c r="P966" s="201"/>
      <c r="Q966" s="201"/>
      <c r="R966" s="201"/>
      <c r="S966" s="201"/>
      <c r="T966" s="201"/>
      <c r="U966" s="201"/>
      <c r="V966" s="201"/>
      <c r="W966" s="201"/>
      <c r="X966" s="201"/>
      <c r="Y966" s="201"/>
      <c r="Z966" s="201"/>
      <c r="AA966" s="201"/>
      <c r="AB966" s="201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1"/>
      <c r="AO966" s="201"/>
      <c r="AT966" s="201"/>
      <c r="BK966" s="201"/>
      <c r="BL966" s="201"/>
      <c r="BM966" s="201"/>
    </row>
    <row r="967" spans="1:65" ht="21" customHeight="1">
      <c r="A967" s="201"/>
      <c r="B967" s="201"/>
      <c r="C967" s="201"/>
      <c r="D967" s="201"/>
      <c r="G967" s="263"/>
      <c r="I967" s="201"/>
      <c r="J967" s="201"/>
      <c r="K967" s="201"/>
      <c r="L967" s="201"/>
      <c r="M967" s="201"/>
      <c r="N967" s="201"/>
      <c r="O967" s="201"/>
      <c r="P967" s="201"/>
      <c r="Q967" s="201"/>
      <c r="R967" s="201"/>
      <c r="S967" s="201"/>
      <c r="T967" s="201"/>
      <c r="U967" s="201"/>
      <c r="V967" s="201"/>
      <c r="W967" s="201"/>
      <c r="X967" s="201"/>
      <c r="Y967" s="201"/>
      <c r="Z967" s="201"/>
      <c r="AA967" s="201"/>
      <c r="AB967" s="201"/>
      <c r="AC967" s="201"/>
      <c r="AD967" s="201"/>
      <c r="AE967" s="201"/>
      <c r="AF967" s="201"/>
      <c r="AG967" s="201"/>
      <c r="AH967" s="201"/>
      <c r="AI967" s="201"/>
      <c r="AJ967" s="201"/>
      <c r="AK967" s="201"/>
      <c r="AL967" s="201"/>
      <c r="AM967" s="201"/>
      <c r="AN967" s="201"/>
      <c r="AO967" s="201"/>
      <c r="AT967" s="201"/>
      <c r="BK967" s="201"/>
      <c r="BL967" s="201"/>
      <c r="BM967" s="201"/>
    </row>
    <row r="968" spans="1:65" ht="21" customHeight="1">
      <c r="A968" s="201"/>
      <c r="B968" s="201"/>
      <c r="C968" s="201"/>
      <c r="D968" s="201"/>
      <c r="G968" s="263"/>
      <c r="I968" s="201"/>
      <c r="J968" s="201"/>
      <c r="K968" s="201"/>
      <c r="L968" s="201"/>
      <c r="M968" s="201"/>
      <c r="N968" s="201"/>
      <c r="O968" s="201"/>
      <c r="P968" s="201"/>
      <c r="Q968" s="201"/>
      <c r="R968" s="201"/>
      <c r="S968" s="201"/>
      <c r="T968" s="201"/>
      <c r="U968" s="201"/>
      <c r="V968" s="201"/>
      <c r="W968" s="201"/>
      <c r="X968" s="201"/>
      <c r="Y968" s="201"/>
      <c r="Z968" s="201"/>
      <c r="AA968" s="201"/>
      <c r="AB968" s="201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T968" s="201"/>
      <c r="BK968" s="201"/>
      <c r="BL968" s="201"/>
      <c r="BM968" s="201"/>
    </row>
    <row r="969" spans="1:65" ht="21" customHeight="1">
      <c r="A969" s="201"/>
      <c r="B969" s="201"/>
      <c r="C969" s="201"/>
      <c r="D969" s="201"/>
      <c r="G969" s="263"/>
      <c r="I969" s="201"/>
      <c r="J969" s="201"/>
      <c r="K969" s="201"/>
      <c r="L969" s="201"/>
      <c r="M969" s="201"/>
      <c r="N969" s="201"/>
      <c r="O969" s="201"/>
      <c r="P969" s="201"/>
      <c r="Q969" s="201"/>
      <c r="R969" s="201"/>
      <c r="S969" s="201"/>
      <c r="T969" s="201"/>
      <c r="U969" s="201"/>
      <c r="V969" s="201"/>
      <c r="W969" s="201"/>
      <c r="X969" s="201"/>
      <c r="Y969" s="201"/>
      <c r="Z969" s="201"/>
      <c r="AA969" s="201"/>
      <c r="AB969" s="201"/>
      <c r="AC969" s="201"/>
      <c r="AD969" s="201"/>
      <c r="AE969" s="201"/>
      <c r="AF969" s="201"/>
      <c r="AG969" s="201"/>
      <c r="AH969" s="201"/>
      <c r="AI969" s="201"/>
      <c r="AJ969" s="201"/>
      <c r="AK969" s="201"/>
      <c r="AL969" s="201"/>
      <c r="AM969" s="201"/>
      <c r="AN969" s="201"/>
      <c r="AO969" s="201"/>
      <c r="AT969" s="201"/>
      <c r="BK969" s="201"/>
      <c r="BL969" s="201"/>
      <c r="BM969" s="201"/>
    </row>
    <row r="970" spans="1:65" ht="21" customHeight="1">
      <c r="A970" s="201"/>
      <c r="B970" s="201"/>
      <c r="C970" s="201"/>
      <c r="D970" s="201"/>
      <c r="G970" s="263"/>
      <c r="I970" s="201"/>
      <c r="J970" s="201"/>
      <c r="K970" s="201"/>
      <c r="L970" s="201"/>
      <c r="M970" s="201"/>
      <c r="N970" s="201"/>
      <c r="O970" s="201"/>
      <c r="P970" s="201"/>
      <c r="Q970" s="201"/>
      <c r="R970" s="201"/>
      <c r="S970" s="201"/>
      <c r="T970" s="201"/>
      <c r="U970" s="201"/>
      <c r="V970" s="201"/>
      <c r="W970" s="201"/>
      <c r="X970" s="201"/>
      <c r="Y970" s="201"/>
      <c r="Z970" s="201"/>
      <c r="AA970" s="201"/>
      <c r="AB970" s="201"/>
      <c r="AC970" s="201"/>
      <c r="AD970" s="201"/>
      <c r="AE970" s="201"/>
      <c r="AF970" s="201"/>
      <c r="AG970" s="201"/>
      <c r="AH970" s="201"/>
      <c r="AI970" s="201"/>
      <c r="AJ970" s="201"/>
      <c r="AK970" s="201"/>
      <c r="AL970" s="201"/>
      <c r="AM970" s="201"/>
      <c r="AN970" s="201"/>
      <c r="AO970" s="201"/>
      <c r="AT970" s="201"/>
      <c r="BK970" s="201"/>
      <c r="BL970" s="201"/>
      <c r="BM970" s="201"/>
    </row>
    <row r="971" spans="1:65" ht="21" customHeight="1">
      <c r="A971" s="201"/>
      <c r="B971" s="201"/>
      <c r="C971" s="201"/>
      <c r="D971" s="201"/>
      <c r="G971" s="263"/>
      <c r="I971" s="201"/>
      <c r="J971" s="201"/>
      <c r="K971" s="201"/>
      <c r="L971" s="201"/>
      <c r="M971" s="201"/>
      <c r="N971" s="201"/>
      <c r="O971" s="201"/>
      <c r="P971" s="201"/>
      <c r="Q971" s="201"/>
      <c r="R971" s="201"/>
      <c r="S971" s="201"/>
      <c r="T971" s="201"/>
      <c r="U971" s="201"/>
      <c r="V971" s="201"/>
      <c r="W971" s="201"/>
      <c r="X971" s="201"/>
      <c r="Y971" s="201"/>
      <c r="Z971" s="201"/>
      <c r="AA971" s="201"/>
      <c r="AB971" s="201"/>
      <c r="AC971" s="201"/>
      <c r="AD971" s="201"/>
      <c r="AE971" s="201"/>
      <c r="AF971" s="201"/>
      <c r="AG971" s="201"/>
      <c r="AH971" s="201"/>
      <c r="AI971" s="201"/>
      <c r="AJ971" s="201"/>
      <c r="AK971" s="201"/>
      <c r="AL971" s="201"/>
      <c r="AM971" s="201"/>
      <c r="AN971" s="201"/>
      <c r="AO971" s="201"/>
      <c r="AT971" s="201"/>
      <c r="BK971" s="201"/>
      <c r="BL971" s="201"/>
      <c r="BM971" s="201"/>
    </row>
    <row r="972" spans="1:65" ht="21" customHeight="1">
      <c r="A972" s="201"/>
      <c r="B972" s="201"/>
      <c r="C972" s="201"/>
      <c r="D972" s="201"/>
      <c r="G972" s="263"/>
      <c r="I972" s="201"/>
      <c r="J972" s="201"/>
      <c r="K972" s="201"/>
      <c r="L972" s="201"/>
      <c r="M972" s="201"/>
      <c r="N972" s="201"/>
      <c r="O972" s="201"/>
      <c r="P972" s="201"/>
      <c r="Q972" s="201"/>
      <c r="R972" s="201"/>
      <c r="S972" s="201"/>
      <c r="T972" s="201"/>
      <c r="U972" s="201"/>
      <c r="V972" s="201"/>
      <c r="W972" s="201"/>
      <c r="X972" s="201"/>
      <c r="Y972" s="201"/>
      <c r="Z972" s="201"/>
      <c r="AA972" s="201"/>
      <c r="AB972" s="201"/>
      <c r="AC972" s="201"/>
      <c r="AD972" s="201"/>
      <c r="AE972" s="201"/>
      <c r="AF972" s="201"/>
      <c r="AG972" s="201"/>
      <c r="AH972" s="201"/>
      <c r="AI972" s="201"/>
      <c r="AJ972" s="201"/>
      <c r="AK972" s="201"/>
      <c r="AL972" s="201"/>
      <c r="AM972" s="201"/>
      <c r="AN972" s="201"/>
      <c r="AO972" s="201"/>
      <c r="AT972" s="201"/>
      <c r="BK972" s="201"/>
      <c r="BL972" s="201"/>
      <c r="BM972" s="201"/>
    </row>
    <row r="973" spans="1:65" ht="21" customHeight="1">
      <c r="A973" s="201"/>
      <c r="B973" s="201"/>
      <c r="C973" s="201"/>
      <c r="D973" s="201"/>
      <c r="G973" s="263"/>
      <c r="I973" s="201"/>
      <c r="J973" s="201"/>
      <c r="K973" s="201"/>
      <c r="L973" s="201"/>
      <c r="M973" s="201"/>
      <c r="N973" s="201"/>
      <c r="O973" s="201"/>
      <c r="P973" s="201"/>
      <c r="Q973" s="201"/>
      <c r="R973" s="201"/>
      <c r="S973" s="201"/>
      <c r="T973" s="201"/>
      <c r="U973" s="201"/>
      <c r="V973" s="201"/>
      <c r="W973" s="201"/>
      <c r="X973" s="201"/>
      <c r="Y973" s="201"/>
      <c r="Z973" s="201"/>
      <c r="AA973" s="201"/>
      <c r="AB973" s="201"/>
      <c r="AC973" s="201"/>
      <c r="AD973" s="201"/>
      <c r="AE973" s="201"/>
      <c r="AF973" s="201"/>
      <c r="AG973" s="201"/>
      <c r="AH973" s="201"/>
      <c r="AI973" s="201"/>
      <c r="AJ973" s="201"/>
      <c r="AK973" s="201"/>
      <c r="AL973" s="201"/>
      <c r="AM973" s="201"/>
      <c r="AN973" s="201"/>
      <c r="AO973" s="201"/>
      <c r="AT973" s="201"/>
      <c r="BK973" s="201"/>
      <c r="BL973" s="201"/>
      <c r="BM973" s="201"/>
    </row>
    <row r="974" spans="1:65" ht="21" customHeight="1">
      <c r="A974" s="201"/>
      <c r="B974" s="201"/>
      <c r="C974" s="201"/>
      <c r="D974" s="201"/>
      <c r="G974" s="263"/>
      <c r="I974" s="201"/>
      <c r="J974" s="201"/>
      <c r="K974" s="201"/>
      <c r="L974" s="201"/>
      <c r="M974" s="201"/>
      <c r="N974" s="201"/>
      <c r="O974" s="201"/>
      <c r="P974" s="201"/>
      <c r="Q974" s="201"/>
      <c r="R974" s="201"/>
      <c r="S974" s="201"/>
      <c r="T974" s="201"/>
      <c r="U974" s="201"/>
      <c r="V974" s="201"/>
      <c r="W974" s="201"/>
      <c r="X974" s="201"/>
      <c r="Y974" s="201"/>
      <c r="Z974" s="201"/>
      <c r="AA974" s="201"/>
      <c r="AB974" s="201"/>
      <c r="AC974" s="201"/>
      <c r="AD974" s="201"/>
      <c r="AE974" s="201"/>
      <c r="AF974" s="201"/>
      <c r="AG974" s="201"/>
      <c r="AH974" s="201"/>
      <c r="AI974" s="201"/>
      <c r="AJ974" s="201"/>
      <c r="AK974" s="201"/>
      <c r="AL974" s="201"/>
      <c r="AM974" s="201"/>
      <c r="AN974" s="201"/>
      <c r="AO974" s="201"/>
      <c r="AT974" s="201"/>
      <c r="BK974" s="201"/>
      <c r="BL974" s="201"/>
      <c r="BM974" s="201"/>
    </row>
    <row r="975" spans="1:65" ht="21" customHeight="1">
      <c r="A975" s="201"/>
      <c r="B975" s="201"/>
      <c r="C975" s="201"/>
      <c r="D975" s="201"/>
      <c r="G975" s="263"/>
      <c r="I975" s="201"/>
      <c r="J975" s="201"/>
      <c r="K975" s="201"/>
      <c r="L975" s="201"/>
      <c r="M975" s="201"/>
      <c r="N975" s="201"/>
      <c r="O975" s="201"/>
      <c r="P975" s="201"/>
      <c r="Q975" s="201"/>
      <c r="R975" s="201"/>
      <c r="S975" s="201"/>
      <c r="T975" s="201"/>
      <c r="U975" s="201"/>
      <c r="V975" s="201"/>
      <c r="W975" s="201"/>
      <c r="X975" s="201"/>
      <c r="Y975" s="201"/>
      <c r="Z975" s="201"/>
      <c r="AA975" s="201"/>
      <c r="AB975" s="201"/>
      <c r="AC975" s="201"/>
      <c r="AD975" s="201"/>
      <c r="AE975" s="201"/>
      <c r="AF975" s="201"/>
      <c r="AG975" s="201"/>
      <c r="AH975" s="201"/>
      <c r="AI975" s="201"/>
      <c r="AJ975" s="201"/>
      <c r="AK975" s="201"/>
      <c r="AL975" s="201"/>
      <c r="AM975" s="201"/>
      <c r="AN975" s="201"/>
      <c r="AO975" s="201"/>
      <c r="AT975" s="201"/>
      <c r="BK975" s="201"/>
      <c r="BL975" s="201"/>
      <c r="BM975" s="201"/>
    </row>
    <row r="976" spans="1:65" ht="21" customHeight="1">
      <c r="A976" s="201"/>
      <c r="B976" s="201"/>
      <c r="C976" s="201"/>
      <c r="D976" s="201"/>
      <c r="G976" s="263"/>
      <c r="I976" s="201"/>
      <c r="J976" s="201"/>
      <c r="K976" s="201"/>
      <c r="L976" s="201"/>
      <c r="M976" s="201"/>
      <c r="N976" s="201"/>
      <c r="O976" s="201"/>
      <c r="P976" s="201"/>
      <c r="Q976" s="201"/>
      <c r="R976" s="201"/>
      <c r="S976" s="201"/>
      <c r="T976" s="201"/>
      <c r="U976" s="201"/>
      <c r="V976" s="201"/>
      <c r="W976" s="201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T976" s="201"/>
      <c r="BK976" s="201"/>
      <c r="BL976" s="201"/>
      <c r="BM976" s="201"/>
    </row>
    <row r="977" spans="1:65" ht="21" customHeight="1">
      <c r="A977" s="201"/>
      <c r="B977" s="201"/>
      <c r="C977" s="201"/>
      <c r="D977" s="201"/>
      <c r="G977" s="263"/>
      <c r="I977" s="201"/>
      <c r="J977" s="201"/>
      <c r="K977" s="201"/>
      <c r="L977" s="201"/>
      <c r="M977" s="201"/>
      <c r="N977" s="201"/>
      <c r="O977" s="201"/>
      <c r="P977" s="201"/>
      <c r="Q977" s="201"/>
      <c r="R977" s="201"/>
      <c r="S977" s="201"/>
      <c r="T977" s="201"/>
      <c r="U977" s="201"/>
      <c r="V977" s="201"/>
      <c r="W977" s="201"/>
      <c r="X977" s="201"/>
      <c r="Y977" s="201"/>
      <c r="Z977" s="201"/>
      <c r="AA977" s="201"/>
      <c r="AB977" s="201"/>
      <c r="AC977" s="201"/>
      <c r="AD977" s="201"/>
      <c r="AE977" s="201"/>
      <c r="AF977" s="201"/>
      <c r="AG977" s="201"/>
      <c r="AH977" s="201"/>
      <c r="AI977" s="201"/>
      <c r="AJ977" s="201"/>
      <c r="AK977" s="201"/>
      <c r="AL977" s="201"/>
      <c r="AM977" s="201"/>
      <c r="AN977" s="201"/>
      <c r="AO977" s="201"/>
      <c r="AT977" s="201"/>
      <c r="BK977" s="201"/>
      <c r="BL977" s="201"/>
      <c r="BM977" s="201"/>
    </row>
    <row r="978" spans="1:65" ht="21" customHeight="1">
      <c r="A978" s="201"/>
      <c r="B978" s="201"/>
      <c r="C978" s="201"/>
      <c r="D978" s="201"/>
      <c r="G978" s="263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T978" s="201"/>
      <c r="BK978" s="201"/>
      <c r="BL978" s="201"/>
      <c r="BM978" s="201"/>
    </row>
    <row r="979" spans="1:65" ht="21" customHeight="1">
      <c r="A979" s="201"/>
      <c r="B979" s="201"/>
      <c r="C979" s="201"/>
      <c r="D979" s="201"/>
      <c r="G979" s="263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T979" s="201"/>
      <c r="BK979" s="201"/>
      <c r="BL979" s="201"/>
      <c r="BM979" s="201"/>
    </row>
    <row r="980" spans="1:65" ht="21" customHeight="1">
      <c r="A980" s="201"/>
      <c r="B980" s="201"/>
      <c r="C980" s="201"/>
      <c r="D980" s="201"/>
      <c r="G980" s="263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T980" s="201"/>
      <c r="BK980" s="201"/>
      <c r="BL980" s="201"/>
      <c r="BM980" s="201"/>
    </row>
    <row r="981" spans="1:65" ht="21" customHeight="1">
      <c r="A981" s="201"/>
      <c r="B981" s="201"/>
      <c r="C981" s="201"/>
      <c r="D981" s="201"/>
      <c r="G981" s="263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T981" s="201"/>
      <c r="BK981" s="201"/>
      <c r="BL981" s="201"/>
      <c r="BM981" s="201"/>
    </row>
    <row r="982" spans="1:65" ht="21" customHeight="1">
      <c r="A982" s="201"/>
      <c r="B982" s="201"/>
      <c r="C982" s="201"/>
      <c r="D982" s="201"/>
      <c r="G982" s="263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T982" s="201"/>
      <c r="BK982" s="201"/>
      <c r="BL982" s="201"/>
      <c r="BM982" s="201"/>
    </row>
    <row r="983" spans="1:65" ht="21" customHeight="1">
      <c r="A983" s="201"/>
      <c r="B983" s="201"/>
      <c r="C983" s="201"/>
      <c r="D983" s="201"/>
      <c r="G983" s="263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T983" s="201"/>
      <c r="BK983" s="201"/>
      <c r="BL983" s="201"/>
      <c r="BM983" s="201"/>
    </row>
    <row r="984" spans="1:65" ht="21" customHeight="1">
      <c r="A984" s="201"/>
      <c r="B984" s="201"/>
      <c r="C984" s="201"/>
      <c r="D984" s="201"/>
      <c r="G984" s="263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T984" s="201"/>
      <c r="BK984" s="201"/>
      <c r="BL984" s="201"/>
      <c r="BM984" s="201"/>
    </row>
    <row r="985" spans="1:65" ht="21" customHeight="1">
      <c r="A985" s="201"/>
      <c r="B985" s="201"/>
      <c r="C985" s="201"/>
      <c r="D985" s="201"/>
      <c r="G985" s="263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T985" s="201"/>
      <c r="BK985" s="201"/>
      <c r="BL985" s="201"/>
      <c r="BM985" s="201"/>
    </row>
    <row r="986" spans="1:65" ht="21" customHeight="1">
      <c r="A986" s="201"/>
      <c r="B986" s="201"/>
      <c r="C986" s="201"/>
      <c r="D986" s="201"/>
      <c r="G986" s="263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T986" s="201"/>
      <c r="BK986" s="201"/>
      <c r="BL986" s="201"/>
      <c r="BM986" s="201"/>
    </row>
    <row r="987" spans="1:65" ht="21" customHeight="1">
      <c r="A987" s="201"/>
      <c r="B987" s="201"/>
      <c r="C987" s="201"/>
      <c r="D987" s="201"/>
      <c r="G987" s="263"/>
      <c r="I987" s="201"/>
      <c r="J987" s="201"/>
      <c r="K987" s="201"/>
      <c r="L987" s="201"/>
      <c r="M987" s="201"/>
      <c r="N987" s="201"/>
      <c r="O987" s="201"/>
      <c r="P987" s="201"/>
      <c r="Q987" s="201"/>
      <c r="R987" s="201"/>
      <c r="S987" s="201"/>
      <c r="T987" s="201"/>
      <c r="U987" s="201"/>
      <c r="V987" s="201"/>
      <c r="W987" s="201"/>
      <c r="X987" s="201"/>
      <c r="Y987" s="201"/>
      <c r="Z987" s="201"/>
      <c r="AA987" s="201"/>
      <c r="AB987" s="201"/>
      <c r="AC987" s="201"/>
      <c r="AD987" s="201"/>
      <c r="AE987" s="201"/>
      <c r="AF987" s="201"/>
      <c r="AG987" s="201"/>
      <c r="AH987" s="201"/>
      <c r="AI987" s="201"/>
      <c r="AJ987" s="201"/>
      <c r="AK987" s="201"/>
      <c r="AL987" s="201"/>
      <c r="AM987" s="201"/>
      <c r="AN987" s="201"/>
      <c r="AO987" s="201"/>
      <c r="AT987" s="201"/>
      <c r="BK987" s="201"/>
      <c r="BL987" s="201"/>
      <c r="BM987" s="201"/>
    </row>
    <row r="988" spans="1:65" ht="21" customHeight="1">
      <c r="A988" s="201"/>
      <c r="B988" s="201"/>
      <c r="C988" s="201"/>
      <c r="D988" s="201"/>
      <c r="G988" s="263"/>
      <c r="I988" s="201"/>
      <c r="J988" s="201"/>
      <c r="K988" s="201"/>
      <c r="L988" s="201"/>
      <c r="M988" s="201"/>
      <c r="N988" s="201"/>
      <c r="O988" s="201"/>
      <c r="P988" s="201"/>
      <c r="Q988" s="201"/>
      <c r="R988" s="201"/>
      <c r="S988" s="201"/>
      <c r="T988" s="201"/>
      <c r="U988" s="201"/>
      <c r="V988" s="201"/>
      <c r="W988" s="201"/>
      <c r="X988" s="201"/>
      <c r="Y988" s="201"/>
      <c r="Z988" s="201"/>
      <c r="AA988" s="201"/>
      <c r="AB988" s="201"/>
      <c r="AC988" s="201"/>
      <c r="AD988" s="201"/>
      <c r="AE988" s="201"/>
      <c r="AF988" s="201"/>
      <c r="AG988" s="201"/>
      <c r="AH988" s="201"/>
      <c r="AI988" s="201"/>
      <c r="AJ988" s="201"/>
      <c r="AK988" s="201"/>
      <c r="AL988" s="201"/>
      <c r="AM988" s="201"/>
      <c r="AN988" s="201"/>
      <c r="AO988" s="201"/>
      <c r="AT988" s="201"/>
      <c r="BK988" s="201"/>
      <c r="BL988" s="201"/>
      <c r="BM988" s="201"/>
    </row>
    <row r="989" spans="1:65" ht="21" customHeight="1">
      <c r="A989" s="201"/>
      <c r="B989" s="201"/>
      <c r="C989" s="201"/>
      <c r="D989" s="201"/>
      <c r="G989" s="263"/>
      <c r="I989" s="201"/>
      <c r="J989" s="201"/>
      <c r="K989" s="201"/>
      <c r="L989" s="201"/>
      <c r="M989" s="201"/>
      <c r="N989" s="201"/>
      <c r="O989" s="201"/>
      <c r="P989" s="201"/>
      <c r="Q989" s="201"/>
      <c r="R989" s="201"/>
      <c r="S989" s="201"/>
      <c r="T989" s="201"/>
      <c r="U989" s="201"/>
      <c r="V989" s="201"/>
      <c r="W989" s="201"/>
      <c r="X989" s="201"/>
      <c r="Y989" s="201"/>
      <c r="Z989" s="201"/>
      <c r="AA989" s="201"/>
      <c r="AB989" s="201"/>
      <c r="AC989" s="201"/>
      <c r="AD989" s="201"/>
      <c r="AE989" s="201"/>
      <c r="AF989" s="201"/>
      <c r="AG989" s="201"/>
      <c r="AH989" s="201"/>
      <c r="AI989" s="201"/>
      <c r="AJ989" s="201"/>
      <c r="AK989" s="201"/>
      <c r="AL989" s="201"/>
      <c r="AM989" s="201"/>
      <c r="AN989" s="201"/>
      <c r="AO989" s="201"/>
      <c r="AT989" s="201"/>
      <c r="BK989" s="201"/>
      <c r="BL989" s="201"/>
      <c r="BM989" s="201"/>
    </row>
    <row r="990" spans="1:65" ht="21" customHeight="1">
      <c r="A990" s="201"/>
      <c r="B990" s="201"/>
      <c r="C990" s="201"/>
      <c r="D990" s="201"/>
      <c r="G990" s="263"/>
      <c r="I990" s="201"/>
      <c r="J990" s="201"/>
      <c r="K990" s="201"/>
      <c r="L990" s="201"/>
      <c r="M990" s="201"/>
      <c r="N990" s="201"/>
      <c r="O990" s="201"/>
      <c r="P990" s="201"/>
      <c r="Q990" s="201"/>
      <c r="R990" s="201"/>
      <c r="S990" s="201"/>
      <c r="T990" s="201"/>
      <c r="U990" s="201"/>
      <c r="V990" s="201"/>
      <c r="W990" s="201"/>
      <c r="X990" s="201"/>
      <c r="Y990" s="201"/>
      <c r="Z990" s="201"/>
      <c r="AA990" s="201"/>
      <c r="AB990" s="201"/>
      <c r="AC990" s="201"/>
      <c r="AD990" s="201"/>
      <c r="AE990" s="201"/>
      <c r="AF990" s="201"/>
      <c r="AG990" s="201"/>
      <c r="AH990" s="201"/>
      <c r="AI990" s="201"/>
      <c r="AJ990" s="201"/>
      <c r="AK990" s="201"/>
      <c r="AL990" s="201"/>
      <c r="AM990" s="201"/>
      <c r="AN990" s="201"/>
      <c r="AO990" s="201"/>
      <c r="AT990" s="201"/>
      <c r="BK990" s="201"/>
      <c r="BL990" s="201"/>
      <c r="BM990" s="201"/>
    </row>
    <row r="991" spans="1:65" ht="21" customHeight="1">
      <c r="A991" s="201"/>
      <c r="B991" s="201"/>
      <c r="C991" s="201"/>
      <c r="D991" s="201"/>
      <c r="G991" s="263"/>
      <c r="I991" s="201"/>
      <c r="J991" s="201"/>
      <c r="K991" s="201"/>
      <c r="L991" s="201"/>
      <c r="M991" s="201"/>
      <c r="N991" s="201"/>
      <c r="O991" s="201"/>
      <c r="P991" s="201"/>
      <c r="Q991" s="201"/>
      <c r="R991" s="201"/>
      <c r="S991" s="201"/>
      <c r="T991" s="201"/>
      <c r="U991" s="201"/>
      <c r="V991" s="201"/>
      <c r="W991" s="201"/>
      <c r="X991" s="201"/>
      <c r="Y991" s="201"/>
      <c r="Z991" s="201"/>
      <c r="AA991" s="201"/>
      <c r="AB991" s="201"/>
      <c r="AC991" s="201"/>
      <c r="AD991" s="201"/>
      <c r="AE991" s="201"/>
      <c r="AF991" s="201"/>
      <c r="AG991" s="201"/>
      <c r="AH991" s="201"/>
      <c r="AI991" s="201"/>
      <c r="AJ991" s="201"/>
      <c r="AK991" s="201"/>
      <c r="AL991" s="201"/>
      <c r="AM991" s="201"/>
      <c r="AN991" s="201"/>
      <c r="AO991" s="201"/>
      <c r="AT991" s="201"/>
      <c r="BK991" s="201"/>
      <c r="BL991" s="201"/>
      <c r="BM991" s="201"/>
    </row>
    <row r="992" spans="1:65" ht="21" customHeight="1">
      <c r="A992" s="201"/>
      <c r="B992" s="201"/>
      <c r="C992" s="201"/>
      <c r="D992" s="201"/>
      <c r="G992" s="263"/>
      <c r="I992" s="201"/>
      <c r="J992" s="201"/>
      <c r="K992" s="201"/>
      <c r="L992" s="201"/>
      <c r="M992" s="201"/>
      <c r="N992" s="201"/>
      <c r="O992" s="201"/>
      <c r="P992" s="201"/>
      <c r="Q992" s="201"/>
      <c r="R992" s="201"/>
      <c r="S992" s="201"/>
      <c r="T992" s="201"/>
      <c r="U992" s="201"/>
      <c r="V992" s="201"/>
      <c r="W992" s="201"/>
      <c r="X992" s="201"/>
      <c r="Y992" s="201"/>
      <c r="Z992" s="201"/>
      <c r="AA992" s="201"/>
      <c r="AB992" s="201"/>
      <c r="AC992" s="201"/>
      <c r="AD992" s="201"/>
      <c r="AE992" s="201"/>
      <c r="AF992" s="201"/>
      <c r="AG992" s="201"/>
      <c r="AH992" s="201"/>
      <c r="AI992" s="201"/>
      <c r="AJ992" s="201"/>
      <c r="AK992" s="201"/>
      <c r="AL992" s="201"/>
      <c r="AM992" s="201"/>
      <c r="AN992" s="201"/>
      <c r="AO992" s="201"/>
      <c r="AT992" s="201"/>
      <c r="BK992" s="201"/>
      <c r="BL992" s="201"/>
      <c r="BM992" s="201"/>
    </row>
    <row r="993" spans="1:65" ht="21" customHeight="1">
      <c r="A993" s="201"/>
      <c r="B993" s="201"/>
      <c r="C993" s="201"/>
      <c r="D993" s="201"/>
      <c r="G993" s="263"/>
      <c r="I993" s="201"/>
      <c r="J993" s="201"/>
      <c r="K993" s="201"/>
      <c r="L993" s="201"/>
      <c r="M993" s="201"/>
      <c r="N993" s="201"/>
      <c r="O993" s="201"/>
      <c r="P993" s="201"/>
      <c r="Q993" s="201"/>
      <c r="R993" s="201"/>
      <c r="S993" s="201"/>
      <c r="T993" s="201"/>
      <c r="U993" s="201"/>
      <c r="V993" s="201"/>
      <c r="W993" s="201"/>
      <c r="X993" s="201"/>
      <c r="Y993" s="201"/>
      <c r="Z993" s="201"/>
      <c r="AA993" s="201"/>
      <c r="AB993" s="201"/>
      <c r="AC993" s="201"/>
      <c r="AD993" s="201"/>
      <c r="AE993" s="201"/>
      <c r="AF993" s="201"/>
      <c r="AG993" s="201"/>
      <c r="AH993" s="201"/>
      <c r="AI993" s="201"/>
      <c r="AJ993" s="201"/>
      <c r="AK993" s="201"/>
      <c r="AL993" s="201"/>
      <c r="AM993" s="201"/>
      <c r="AN993" s="201"/>
      <c r="AO993" s="201"/>
      <c r="AT993" s="201"/>
      <c r="BK993" s="201"/>
      <c r="BL993" s="201"/>
      <c r="BM993" s="201"/>
    </row>
    <row r="994" spans="1:65" ht="21" customHeight="1">
      <c r="A994" s="201"/>
      <c r="B994" s="201"/>
      <c r="C994" s="201"/>
      <c r="D994" s="201"/>
      <c r="G994" s="263"/>
      <c r="I994" s="201"/>
      <c r="J994" s="201"/>
      <c r="K994" s="201"/>
      <c r="L994" s="201"/>
      <c r="M994" s="201"/>
      <c r="N994" s="201"/>
      <c r="O994" s="201"/>
      <c r="P994" s="201"/>
      <c r="Q994" s="201"/>
      <c r="R994" s="201"/>
      <c r="S994" s="201"/>
      <c r="T994" s="201"/>
      <c r="U994" s="201"/>
      <c r="V994" s="201"/>
      <c r="W994" s="201"/>
      <c r="X994" s="201"/>
      <c r="Y994" s="201"/>
      <c r="Z994" s="201"/>
      <c r="AA994" s="201"/>
      <c r="AB994" s="201"/>
      <c r="AC994" s="201"/>
      <c r="AD994" s="201"/>
      <c r="AE994" s="201"/>
      <c r="AF994" s="201"/>
      <c r="AG994" s="201"/>
      <c r="AH994" s="201"/>
      <c r="AI994" s="201"/>
      <c r="AJ994" s="201"/>
      <c r="AK994" s="201"/>
      <c r="AL994" s="201"/>
      <c r="AM994" s="201"/>
      <c r="AN994" s="201"/>
      <c r="AO994" s="201"/>
      <c r="AT994" s="201"/>
      <c r="BK994" s="201"/>
      <c r="BL994" s="201"/>
      <c r="BM994" s="201"/>
    </row>
    <row r="995" spans="1:65" ht="21" customHeight="1">
      <c r="A995" s="201"/>
      <c r="B995" s="201"/>
      <c r="C995" s="201"/>
      <c r="D995" s="201"/>
      <c r="G995" s="263"/>
      <c r="I995" s="201"/>
      <c r="J995" s="201"/>
      <c r="K995" s="201"/>
      <c r="L995" s="201"/>
      <c r="M995" s="201"/>
      <c r="N995" s="201"/>
      <c r="O995" s="201"/>
      <c r="P995" s="201"/>
      <c r="Q995" s="201"/>
      <c r="R995" s="201"/>
      <c r="S995" s="201"/>
      <c r="T995" s="201"/>
      <c r="U995" s="201"/>
      <c r="V995" s="201"/>
      <c r="W995" s="201"/>
      <c r="X995" s="201"/>
      <c r="Y995" s="201"/>
      <c r="Z995" s="201"/>
      <c r="AA995" s="201"/>
      <c r="AB995" s="201"/>
      <c r="AC995" s="201"/>
      <c r="AD995" s="201"/>
      <c r="AE995" s="201"/>
      <c r="AF995" s="201"/>
      <c r="AG995" s="201"/>
      <c r="AH995" s="201"/>
      <c r="AI995" s="201"/>
      <c r="AJ995" s="201"/>
      <c r="AK995" s="201"/>
      <c r="AL995" s="201"/>
      <c r="AM995" s="201"/>
      <c r="AN995" s="201"/>
      <c r="AO995" s="201"/>
      <c r="AT995" s="201"/>
      <c r="BK995" s="201"/>
      <c r="BL995" s="201"/>
      <c r="BM995" s="201"/>
    </row>
    <row r="996" spans="1:65" ht="21" customHeight="1">
      <c r="A996" s="201"/>
      <c r="B996" s="201"/>
      <c r="C996" s="201"/>
      <c r="D996" s="201"/>
      <c r="G996" s="263"/>
      <c r="I996" s="201"/>
      <c r="J996" s="201"/>
      <c r="K996" s="201"/>
      <c r="L996" s="201"/>
      <c r="M996" s="201"/>
      <c r="N996" s="201"/>
      <c r="O996" s="201"/>
      <c r="P996" s="201"/>
      <c r="Q996" s="201"/>
      <c r="R996" s="201"/>
      <c r="S996" s="201"/>
      <c r="T996" s="201"/>
      <c r="U996" s="201"/>
      <c r="V996" s="201"/>
      <c r="W996" s="201"/>
      <c r="X996" s="201"/>
      <c r="Y996" s="201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T996" s="201"/>
      <c r="BK996" s="201"/>
      <c r="BL996" s="201"/>
      <c r="BM996" s="201"/>
    </row>
    <row r="997" spans="1:65" ht="21" customHeight="1">
      <c r="A997" s="201"/>
      <c r="B997" s="201"/>
      <c r="C997" s="201"/>
      <c r="D997" s="201"/>
      <c r="G997" s="263"/>
      <c r="I997" s="201"/>
      <c r="J997" s="201"/>
      <c r="K997" s="201"/>
      <c r="L997" s="201"/>
      <c r="M997" s="201"/>
      <c r="N997" s="201"/>
      <c r="O997" s="201"/>
      <c r="P997" s="201"/>
      <c r="Q997" s="201"/>
      <c r="R997" s="201"/>
      <c r="S997" s="201"/>
      <c r="T997" s="201"/>
      <c r="U997" s="201"/>
      <c r="V997" s="201"/>
      <c r="W997" s="201"/>
      <c r="X997" s="201"/>
      <c r="Y997" s="201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T997" s="201"/>
      <c r="BK997" s="201"/>
      <c r="BL997" s="201"/>
      <c r="BM997" s="201"/>
    </row>
    <row r="998" spans="1:65" ht="21" customHeight="1">
      <c r="A998" s="201"/>
      <c r="B998" s="201"/>
      <c r="C998" s="201"/>
      <c r="D998" s="201"/>
      <c r="G998" s="263"/>
      <c r="I998" s="201"/>
      <c r="J998" s="201"/>
      <c r="K998" s="201"/>
      <c r="L998" s="201"/>
      <c r="M998" s="201"/>
      <c r="N998" s="201"/>
      <c r="O998" s="201"/>
      <c r="P998" s="201"/>
      <c r="Q998" s="201"/>
      <c r="R998" s="201"/>
      <c r="S998" s="201"/>
      <c r="T998" s="201"/>
      <c r="U998" s="201"/>
      <c r="V998" s="201"/>
      <c r="W998" s="201"/>
      <c r="X998" s="201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T998" s="201"/>
      <c r="BK998" s="201"/>
      <c r="BL998" s="201"/>
      <c r="BM998" s="201"/>
    </row>
    <row r="999" spans="1:65" ht="21" customHeight="1">
      <c r="A999" s="201"/>
      <c r="B999" s="201"/>
      <c r="C999" s="201"/>
      <c r="D999" s="201"/>
      <c r="G999" s="263"/>
      <c r="I999" s="201"/>
      <c r="J999" s="201"/>
      <c r="K999" s="201"/>
      <c r="L999" s="201"/>
      <c r="M999" s="201"/>
      <c r="N999" s="201"/>
      <c r="O999" s="201"/>
      <c r="P999" s="201"/>
      <c r="Q999" s="201"/>
      <c r="R999" s="201"/>
      <c r="S999" s="201"/>
      <c r="T999" s="201"/>
      <c r="U999" s="201"/>
      <c r="V999" s="201"/>
      <c r="W999" s="201"/>
      <c r="X999" s="201"/>
      <c r="Y999" s="201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T999" s="201"/>
      <c r="BK999" s="201"/>
      <c r="BL999" s="201"/>
      <c r="BM999" s="201"/>
    </row>
    <row r="1000" spans="1:65" ht="21" customHeight="1">
      <c r="A1000" s="201"/>
      <c r="B1000" s="201"/>
      <c r="C1000" s="201"/>
      <c r="D1000" s="201"/>
      <c r="G1000" s="263"/>
      <c r="I1000" s="201"/>
      <c r="J1000" s="201"/>
      <c r="K1000" s="201"/>
      <c r="L1000" s="201"/>
      <c r="M1000" s="201"/>
      <c r="N1000" s="201"/>
      <c r="O1000" s="201"/>
      <c r="P1000" s="201"/>
      <c r="Q1000" s="201"/>
      <c r="R1000" s="201"/>
      <c r="S1000" s="201"/>
      <c r="T1000" s="201"/>
      <c r="U1000" s="201"/>
      <c r="V1000" s="201"/>
      <c r="W1000" s="201"/>
      <c r="X1000" s="201"/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T1000" s="201"/>
      <c r="BK1000" s="201"/>
      <c r="BL1000" s="201"/>
      <c r="BM1000" s="201"/>
    </row>
    <row r="1001" spans="1:65" ht="21" customHeight="1">
      <c r="A1001" s="201"/>
      <c r="B1001" s="201"/>
      <c r="C1001" s="201"/>
      <c r="D1001" s="201"/>
      <c r="G1001" s="263"/>
      <c r="I1001" s="201"/>
      <c r="J1001" s="201"/>
      <c r="K1001" s="201"/>
      <c r="L1001" s="201"/>
      <c r="M1001" s="201"/>
      <c r="N1001" s="201"/>
      <c r="O1001" s="201"/>
      <c r="P1001" s="201"/>
      <c r="Q1001" s="201"/>
      <c r="R1001" s="201"/>
      <c r="S1001" s="201"/>
      <c r="T1001" s="201"/>
      <c r="U1001" s="201"/>
      <c r="V1001" s="201"/>
      <c r="W1001" s="201"/>
      <c r="X1001" s="201"/>
      <c r="Y1001" s="201"/>
      <c r="Z1001" s="201"/>
      <c r="AA1001" s="201"/>
      <c r="AB1001" s="201"/>
      <c r="AC1001" s="201"/>
      <c r="AD1001" s="201"/>
      <c r="AE1001" s="201"/>
      <c r="AF1001" s="201"/>
      <c r="AG1001" s="201"/>
      <c r="AH1001" s="201"/>
      <c r="AI1001" s="201"/>
      <c r="AJ1001" s="201"/>
      <c r="AK1001" s="201"/>
      <c r="AL1001" s="201"/>
      <c r="AM1001" s="201"/>
      <c r="AN1001" s="201"/>
      <c r="AO1001" s="201"/>
      <c r="AT1001" s="201"/>
      <c r="BK1001" s="201"/>
      <c r="BL1001" s="201"/>
      <c r="BM1001" s="201"/>
    </row>
    <row r="1002" spans="1:65" ht="21" customHeight="1">
      <c r="A1002" s="201"/>
      <c r="B1002" s="201"/>
      <c r="C1002" s="201"/>
      <c r="D1002" s="201"/>
      <c r="G1002" s="263"/>
      <c r="I1002" s="201"/>
      <c r="J1002" s="201"/>
      <c r="K1002" s="201"/>
      <c r="L1002" s="201"/>
      <c r="M1002" s="201"/>
      <c r="N1002" s="201"/>
      <c r="O1002" s="201"/>
      <c r="P1002" s="201"/>
      <c r="Q1002" s="201"/>
      <c r="R1002" s="201"/>
      <c r="S1002" s="201"/>
      <c r="T1002" s="201"/>
      <c r="U1002" s="201"/>
      <c r="V1002" s="201"/>
      <c r="W1002" s="201"/>
      <c r="X1002" s="201"/>
      <c r="Y1002" s="201"/>
      <c r="Z1002" s="201"/>
      <c r="AA1002" s="201"/>
      <c r="AB1002" s="201"/>
      <c r="AC1002" s="201"/>
      <c r="AD1002" s="201"/>
      <c r="AE1002" s="201"/>
      <c r="AF1002" s="201"/>
      <c r="AG1002" s="201"/>
      <c r="AH1002" s="201"/>
      <c r="AI1002" s="201"/>
      <c r="AJ1002" s="201"/>
      <c r="AK1002" s="201"/>
      <c r="AL1002" s="201"/>
      <c r="AM1002" s="201"/>
      <c r="AN1002" s="201"/>
      <c r="AO1002" s="201"/>
      <c r="AT1002" s="201"/>
      <c r="BK1002" s="201"/>
      <c r="BL1002" s="201"/>
      <c r="BM1002" s="201"/>
    </row>
    <row r="1003" spans="1:65" ht="21" customHeight="1">
      <c r="A1003" s="201"/>
      <c r="B1003" s="201"/>
      <c r="C1003" s="201"/>
      <c r="D1003" s="201"/>
      <c r="G1003" s="263"/>
      <c r="I1003" s="201"/>
      <c r="J1003" s="201"/>
      <c r="K1003" s="201"/>
      <c r="L1003" s="201"/>
      <c r="M1003" s="201"/>
      <c r="N1003" s="201"/>
      <c r="O1003" s="201"/>
      <c r="P1003" s="201"/>
      <c r="Q1003" s="201"/>
      <c r="R1003" s="201"/>
      <c r="S1003" s="201"/>
      <c r="T1003" s="201"/>
      <c r="U1003" s="201"/>
      <c r="V1003" s="201"/>
      <c r="W1003" s="201"/>
      <c r="X1003" s="201"/>
      <c r="Y1003" s="201"/>
      <c r="Z1003" s="201"/>
      <c r="AA1003" s="201"/>
      <c r="AB1003" s="201"/>
      <c r="AC1003" s="201"/>
      <c r="AD1003" s="201"/>
      <c r="AE1003" s="201"/>
      <c r="AF1003" s="201"/>
      <c r="AG1003" s="201"/>
      <c r="AH1003" s="201"/>
      <c r="AI1003" s="201"/>
      <c r="AJ1003" s="201"/>
      <c r="AK1003" s="201"/>
      <c r="AL1003" s="201"/>
      <c r="AM1003" s="201"/>
      <c r="AN1003" s="201"/>
      <c r="AO1003" s="201"/>
      <c r="AT1003" s="201"/>
      <c r="BK1003" s="201"/>
      <c r="BL1003" s="201"/>
      <c r="BM1003" s="201"/>
    </row>
    <row r="1004" spans="1:65" ht="21" customHeight="1">
      <c r="A1004" s="201"/>
      <c r="B1004" s="201"/>
      <c r="C1004" s="201"/>
      <c r="D1004" s="201"/>
      <c r="G1004" s="263"/>
      <c r="I1004" s="201"/>
      <c r="J1004" s="201"/>
      <c r="K1004" s="201"/>
      <c r="L1004" s="201"/>
      <c r="M1004" s="201"/>
      <c r="N1004" s="201"/>
      <c r="O1004" s="201"/>
      <c r="P1004" s="201"/>
      <c r="Q1004" s="201"/>
      <c r="R1004" s="201"/>
      <c r="S1004" s="201"/>
      <c r="T1004" s="201"/>
      <c r="U1004" s="201"/>
      <c r="V1004" s="201"/>
      <c r="W1004" s="201"/>
      <c r="X1004" s="201"/>
      <c r="Y1004" s="201"/>
      <c r="Z1004" s="201"/>
      <c r="AA1004" s="201"/>
      <c r="AB1004" s="201"/>
      <c r="AC1004" s="201"/>
      <c r="AD1004" s="201"/>
      <c r="AE1004" s="201"/>
      <c r="AF1004" s="201"/>
      <c r="AG1004" s="201"/>
      <c r="AH1004" s="201"/>
      <c r="AI1004" s="201"/>
      <c r="AJ1004" s="201"/>
      <c r="AK1004" s="201"/>
      <c r="AL1004" s="201"/>
      <c r="AM1004" s="201"/>
      <c r="AN1004" s="201"/>
      <c r="AO1004" s="201"/>
      <c r="AT1004" s="201"/>
      <c r="BK1004" s="201"/>
      <c r="BL1004" s="201"/>
      <c r="BM1004" s="201"/>
    </row>
    <row r="1005" spans="1:65" ht="21" customHeight="1">
      <c r="A1005" s="201"/>
      <c r="B1005" s="201"/>
      <c r="C1005" s="201"/>
      <c r="D1005" s="201"/>
      <c r="G1005" s="263"/>
      <c r="I1005" s="201"/>
      <c r="J1005" s="201"/>
      <c r="K1005" s="201"/>
      <c r="L1005" s="201"/>
      <c r="M1005" s="201"/>
      <c r="N1005" s="201"/>
      <c r="O1005" s="201"/>
      <c r="P1005" s="201"/>
      <c r="Q1005" s="201"/>
      <c r="R1005" s="201"/>
      <c r="S1005" s="201"/>
      <c r="T1005" s="201"/>
      <c r="U1005" s="201"/>
      <c r="V1005" s="201"/>
      <c r="W1005" s="201"/>
      <c r="X1005" s="201"/>
      <c r="Y1005" s="201"/>
      <c r="Z1005" s="201"/>
      <c r="AA1005" s="201"/>
      <c r="AB1005" s="201"/>
      <c r="AC1005" s="201"/>
      <c r="AD1005" s="201"/>
      <c r="AE1005" s="201"/>
      <c r="AF1005" s="201"/>
      <c r="AG1005" s="201"/>
      <c r="AH1005" s="201"/>
      <c r="AI1005" s="201"/>
      <c r="AJ1005" s="201"/>
      <c r="AK1005" s="201"/>
      <c r="AL1005" s="201"/>
      <c r="AM1005" s="201"/>
      <c r="AN1005" s="201"/>
      <c r="AO1005" s="201"/>
      <c r="AT1005" s="201"/>
      <c r="BK1005" s="201"/>
      <c r="BL1005" s="201"/>
      <c r="BM1005" s="201"/>
    </row>
    <row r="1006" spans="1:65" ht="21" customHeight="1">
      <c r="A1006" s="201"/>
      <c r="B1006" s="201"/>
      <c r="C1006" s="201"/>
      <c r="D1006" s="201"/>
      <c r="G1006" s="263"/>
      <c r="I1006" s="201"/>
      <c r="J1006" s="201"/>
      <c r="K1006" s="201"/>
      <c r="L1006" s="201"/>
      <c r="M1006" s="201"/>
      <c r="N1006" s="201"/>
      <c r="O1006" s="201"/>
      <c r="P1006" s="201"/>
      <c r="Q1006" s="201"/>
      <c r="R1006" s="201"/>
      <c r="S1006" s="201"/>
      <c r="T1006" s="201"/>
      <c r="U1006" s="201"/>
      <c r="V1006" s="201"/>
      <c r="W1006" s="201"/>
      <c r="X1006" s="201"/>
      <c r="Y1006" s="201"/>
      <c r="Z1006" s="201"/>
      <c r="AA1006" s="201"/>
      <c r="AB1006" s="201"/>
      <c r="AC1006" s="201"/>
      <c r="AD1006" s="201"/>
      <c r="AE1006" s="201"/>
      <c r="AF1006" s="201"/>
      <c r="AG1006" s="201"/>
      <c r="AH1006" s="201"/>
      <c r="AI1006" s="201"/>
      <c r="AJ1006" s="201"/>
      <c r="AK1006" s="201"/>
      <c r="AL1006" s="201"/>
      <c r="AM1006" s="201"/>
      <c r="AN1006" s="201"/>
      <c r="AO1006" s="201"/>
      <c r="AT1006" s="201"/>
      <c r="BK1006" s="201"/>
      <c r="BL1006" s="201"/>
      <c r="BM1006" s="201"/>
    </row>
    <row r="1007" spans="1:65" ht="21" customHeight="1">
      <c r="A1007" s="201"/>
      <c r="B1007" s="201"/>
      <c r="C1007" s="201"/>
      <c r="D1007" s="201"/>
      <c r="G1007" s="263"/>
      <c r="I1007" s="201"/>
      <c r="J1007" s="201"/>
      <c r="K1007" s="201"/>
      <c r="L1007" s="201"/>
      <c r="M1007" s="201"/>
      <c r="N1007" s="201"/>
      <c r="O1007" s="201"/>
      <c r="P1007" s="201"/>
      <c r="Q1007" s="201"/>
      <c r="R1007" s="201"/>
      <c r="S1007" s="201"/>
      <c r="T1007" s="201"/>
      <c r="U1007" s="201"/>
      <c r="V1007" s="201"/>
      <c r="W1007" s="201"/>
      <c r="X1007" s="201"/>
      <c r="Y1007" s="201"/>
      <c r="Z1007" s="201"/>
      <c r="AA1007" s="201"/>
      <c r="AB1007" s="201"/>
      <c r="AC1007" s="201"/>
      <c r="AD1007" s="201"/>
      <c r="AE1007" s="201"/>
      <c r="AF1007" s="201"/>
      <c r="AG1007" s="201"/>
      <c r="AH1007" s="201"/>
      <c r="AI1007" s="201"/>
      <c r="AJ1007" s="201"/>
      <c r="AK1007" s="201"/>
      <c r="AL1007" s="201"/>
      <c r="AM1007" s="201"/>
      <c r="AN1007" s="201"/>
      <c r="AO1007" s="201"/>
      <c r="AT1007" s="201"/>
      <c r="BK1007" s="201"/>
      <c r="BL1007" s="201"/>
      <c r="BM1007" s="201"/>
    </row>
    <row r="1008" spans="1:65" ht="21" customHeight="1">
      <c r="A1008" s="201"/>
      <c r="B1008" s="201"/>
      <c r="C1008" s="201"/>
      <c r="D1008" s="201"/>
      <c r="G1008" s="263"/>
      <c r="I1008" s="201"/>
      <c r="J1008" s="201"/>
      <c r="K1008" s="201"/>
      <c r="L1008" s="201"/>
      <c r="M1008" s="201"/>
      <c r="N1008" s="201"/>
      <c r="O1008" s="201"/>
      <c r="P1008" s="201"/>
      <c r="Q1008" s="201"/>
      <c r="R1008" s="201"/>
      <c r="S1008" s="201"/>
      <c r="T1008" s="201"/>
      <c r="U1008" s="201"/>
      <c r="V1008" s="201"/>
      <c r="W1008" s="201"/>
      <c r="X1008" s="201"/>
      <c r="Y1008" s="201"/>
      <c r="Z1008" s="201"/>
      <c r="AA1008" s="201"/>
      <c r="AB1008" s="201"/>
      <c r="AC1008" s="201"/>
      <c r="AD1008" s="201"/>
      <c r="AE1008" s="201"/>
      <c r="AF1008" s="201"/>
      <c r="AG1008" s="201"/>
      <c r="AH1008" s="201"/>
      <c r="AI1008" s="201"/>
      <c r="AJ1008" s="201"/>
      <c r="AK1008" s="201"/>
      <c r="AL1008" s="201"/>
      <c r="AM1008" s="201"/>
      <c r="AN1008" s="201"/>
      <c r="AO1008" s="201"/>
      <c r="AT1008" s="201"/>
      <c r="BK1008" s="201"/>
      <c r="BL1008" s="201"/>
      <c r="BM1008" s="201"/>
    </row>
    <row r="1009" spans="1:65" ht="21" customHeight="1">
      <c r="A1009" s="201"/>
      <c r="B1009" s="201"/>
      <c r="C1009" s="201"/>
      <c r="D1009" s="201"/>
      <c r="G1009" s="263"/>
      <c r="I1009" s="201"/>
      <c r="J1009" s="201"/>
      <c r="K1009" s="201"/>
      <c r="L1009" s="201"/>
      <c r="M1009" s="201"/>
      <c r="N1009" s="201"/>
      <c r="O1009" s="201"/>
      <c r="P1009" s="201"/>
      <c r="Q1009" s="201"/>
      <c r="R1009" s="201"/>
      <c r="S1009" s="201"/>
      <c r="T1009" s="201"/>
      <c r="U1009" s="201"/>
      <c r="V1009" s="201"/>
      <c r="W1009" s="201"/>
      <c r="X1009" s="201"/>
      <c r="Y1009" s="201"/>
      <c r="Z1009" s="201"/>
      <c r="AA1009" s="201"/>
      <c r="AB1009" s="201"/>
      <c r="AC1009" s="201"/>
      <c r="AD1009" s="201"/>
      <c r="AE1009" s="201"/>
      <c r="AF1009" s="201"/>
      <c r="AG1009" s="201"/>
      <c r="AH1009" s="201"/>
      <c r="AI1009" s="201"/>
      <c r="AJ1009" s="201"/>
      <c r="AK1009" s="201"/>
      <c r="AL1009" s="201"/>
      <c r="AM1009" s="201"/>
      <c r="AN1009" s="201"/>
      <c r="AO1009" s="201"/>
      <c r="AT1009" s="201"/>
      <c r="BK1009" s="201"/>
      <c r="BL1009" s="201"/>
      <c r="BM1009" s="201"/>
    </row>
    <row r="1010" spans="1:65" ht="21" customHeight="1">
      <c r="A1010" s="201"/>
      <c r="B1010" s="201"/>
      <c r="C1010" s="201"/>
      <c r="D1010" s="201"/>
      <c r="G1010" s="263"/>
      <c r="I1010" s="201"/>
      <c r="J1010" s="201"/>
      <c r="K1010" s="201"/>
      <c r="L1010" s="201"/>
      <c r="M1010" s="201"/>
      <c r="N1010" s="201"/>
      <c r="O1010" s="201"/>
      <c r="P1010" s="201"/>
      <c r="Q1010" s="201"/>
      <c r="R1010" s="201"/>
      <c r="S1010" s="201"/>
      <c r="T1010" s="201"/>
      <c r="U1010" s="201"/>
      <c r="V1010" s="201"/>
      <c r="W1010" s="201"/>
      <c r="X1010" s="201"/>
      <c r="Y1010" s="201"/>
      <c r="Z1010" s="201"/>
      <c r="AA1010" s="201"/>
      <c r="AB1010" s="201"/>
      <c r="AC1010" s="201"/>
      <c r="AD1010" s="201"/>
      <c r="AE1010" s="201"/>
      <c r="AF1010" s="201"/>
      <c r="AG1010" s="201"/>
      <c r="AH1010" s="201"/>
      <c r="AI1010" s="201"/>
      <c r="AJ1010" s="201"/>
      <c r="AK1010" s="201"/>
      <c r="AL1010" s="201"/>
      <c r="AM1010" s="201"/>
      <c r="AN1010" s="201"/>
      <c r="AO1010" s="201"/>
      <c r="AT1010" s="201"/>
      <c r="BK1010" s="201"/>
      <c r="BL1010" s="201"/>
      <c r="BM1010" s="201"/>
    </row>
    <row r="1011" spans="1:65" ht="21" customHeight="1">
      <c r="A1011" s="201"/>
      <c r="B1011" s="201"/>
      <c r="C1011" s="201"/>
      <c r="D1011" s="201"/>
      <c r="G1011" s="263"/>
      <c r="I1011" s="201"/>
      <c r="J1011" s="201"/>
      <c r="K1011" s="201"/>
      <c r="L1011" s="201"/>
      <c r="M1011" s="201"/>
      <c r="N1011" s="201"/>
      <c r="O1011" s="201"/>
      <c r="P1011" s="201"/>
      <c r="Q1011" s="201"/>
      <c r="R1011" s="201"/>
      <c r="S1011" s="201"/>
      <c r="T1011" s="201"/>
      <c r="U1011" s="201"/>
      <c r="V1011" s="201"/>
      <c r="W1011" s="201"/>
      <c r="X1011" s="201"/>
      <c r="Y1011" s="201"/>
      <c r="Z1011" s="201"/>
      <c r="AA1011" s="201"/>
      <c r="AB1011" s="201"/>
      <c r="AC1011" s="201"/>
      <c r="AD1011" s="201"/>
      <c r="AE1011" s="201"/>
      <c r="AF1011" s="201"/>
      <c r="AG1011" s="201"/>
      <c r="AH1011" s="201"/>
      <c r="AI1011" s="201"/>
      <c r="AJ1011" s="201"/>
      <c r="AK1011" s="201"/>
      <c r="AL1011" s="201"/>
      <c r="AM1011" s="201"/>
      <c r="AN1011" s="201"/>
      <c r="AO1011" s="201"/>
      <c r="AT1011" s="201"/>
      <c r="BK1011" s="201"/>
      <c r="BL1011" s="201"/>
      <c r="BM1011" s="201"/>
    </row>
    <row r="1012" spans="1:65" ht="21" customHeight="1">
      <c r="A1012" s="201"/>
      <c r="B1012" s="201"/>
      <c r="C1012" s="201"/>
      <c r="D1012" s="201"/>
      <c r="G1012" s="263"/>
      <c r="I1012" s="201"/>
      <c r="J1012" s="201"/>
      <c r="K1012" s="201"/>
      <c r="L1012" s="201"/>
      <c r="M1012" s="201"/>
      <c r="N1012" s="201"/>
      <c r="O1012" s="201"/>
      <c r="P1012" s="201"/>
      <c r="Q1012" s="201"/>
      <c r="R1012" s="201"/>
      <c r="S1012" s="201"/>
      <c r="T1012" s="201"/>
      <c r="U1012" s="201"/>
      <c r="V1012" s="201"/>
      <c r="W1012" s="201"/>
      <c r="X1012" s="201"/>
      <c r="Y1012" s="201"/>
      <c r="Z1012" s="201"/>
      <c r="AA1012" s="201"/>
      <c r="AB1012" s="201"/>
      <c r="AC1012" s="201"/>
      <c r="AD1012" s="201"/>
      <c r="AE1012" s="201"/>
      <c r="AF1012" s="201"/>
      <c r="AG1012" s="201"/>
      <c r="AH1012" s="201"/>
      <c r="AI1012" s="201"/>
      <c r="AJ1012" s="201"/>
      <c r="AK1012" s="201"/>
      <c r="AL1012" s="201"/>
      <c r="AM1012" s="201"/>
      <c r="AN1012" s="201"/>
      <c r="AO1012" s="201"/>
      <c r="AT1012" s="201"/>
      <c r="BK1012" s="201"/>
      <c r="BL1012" s="201"/>
      <c r="BM1012" s="201"/>
    </row>
    <row r="1013" spans="1:65" ht="21" customHeight="1">
      <c r="A1013" s="201"/>
      <c r="B1013" s="201"/>
      <c r="C1013" s="201"/>
      <c r="D1013" s="201"/>
      <c r="G1013" s="263"/>
      <c r="I1013" s="201"/>
      <c r="J1013" s="201"/>
      <c r="K1013" s="201"/>
      <c r="L1013" s="201"/>
      <c r="M1013" s="201"/>
      <c r="N1013" s="201"/>
      <c r="O1013" s="201"/>
      <c r="P1013" s="201"/>
      <c r="Q1013" s="201"/>
      <c r="R1013" s="201"/>
      <c r="S1013" s="201"/>
      <c r="T1013" s="201"/>
      <c r="U1013" s="201"/>
      <c r="V1013" s="201"/>
      <c r="W1013" s="201"/>
      <c r="X1013" s="201"/>
      <c r="Y1013" s="201"/>
      <c r="Z1013" s="201"/>
      <c r="AA1013" s="201"/>
      <c r="AB1013" s="201"/>
      <c r="AC1013" s="201"/>
      <c r="AD1013" s="201"/>
      <c r="AE1013" s="201"/>
      <c r="AF1013" s="201"/>
      <c r="AG1013" s="201"/>
      <c r="AH1013" s="201"/>
      <c r="AI1013" s="201"/>
      <c r="AJ1013" s="201"/>
      <c r="AK1013" s="201"/>
      <c r="AL1013" s="201"/>
      <c r="AM1013" s="201"/>
      <c r="AN1013" s="201"/>
      <c r="AO1013" s="201"/>
      <c r="AT1013" s="201"/>
      <c r="BK1013" s="201"/>
      <c r="BL1013" s="201"/>
      <c r="BM1013" s="201"/>
    </row>
    <row r="1014" spans="1:65" ht="21" customHeight="1">
      <c r="A1014" s="201"/>
      <c r="B1014" s="201"/>
      <c r="C1014" s="201"/>
      <c r="D1014" s="201"/>
      <c r="G1014" s="263"/>
      <c r="I1014" s="201"/>
      <c r="J1014" s="201"/>
      <c r="K1014" s="201"/>
      <c r="L1014" s="201"/>
      <c r="M1014" s="201"/>
      <c r="N1014" s="201"/>
      <c r="O1014" s="201"/>
      <c r="P1014" s="201"/>
      <c r="Q1014" s="201"/>
      <c r="R1014" s="201"/>
      <c r="S1014" s="201"/>
      <c r="T1014" s="201"/>
      <c r="U1014" s="201"/>
      <c r="V1014" s="201"/>
      <c r="W1014" s="201"/>
      <c r="X1014" s="201"/>
      <c r="Y1014" s="201"/>
      <c r="Z1014" s="201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T1014" s="201"/>
      <c r="BK1014" s="201"/>
      <c r="BL1014" s="201"/>
      <c r="BM1014" s="201"/>
    </row>
    <row r="1015" spans="1:65" ht="21" customHeight="1">
      <c r="A1015" s="201"/>
      <c r="B1015" s="201"/>
      <c r="C1015" s="201"/>
      <c r="D1015" s="201"/>
      <c r="G1015" s="263"/>
      <c r="I1015" s="201"/>
      <c r="J1015" s="201"/>
      <c r="K1015" s="201"/>
      <c r="L1015" s="201"/>
      <c r="M1015" s="201"/>
      <c r="N1015" s="201"/>
      <c r="O1015" s="201"/>
      <c r="P1015" s="201"/>
      <c r="Q1015" s="201"/>
      <c r="R1015" s="201"/>
      <c r="S1015" s="201"/>
      <c r="T1015" s="201"/>
      <c r="U1015" s="201"/>
      <c r="V1015" s="201"/>
      <c r="W1015" s="201"/>
      <c r="X1015" s="201"/>
      <c r="Y1015" s="201"/>
      <c r="Z1015" s="201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T1015" s="201"/>
      <c r="BK1015" s="201"/>
      <c r="BL1015" s="201"/>
      <c r="BM1015" s="201"/>
    </row>
    <row r="1016" spans="1:65" ht="21" customHeight="1">
      <c r="A1016" s="201"/>
      <c r="B1016" s="201"/>
      <c r="C1016" s="201"/>
      <c r="D1016" s="201"/>
      <c r="G1016" s="263"/>
      <c r="I1016" s="201"/>
      <c r="J1016" s="201"/>
      <c r="K1016" s="201"/>
      <c r="L1016" s="201"/>
      <c r="M1016" s="201"/>
      <c r="N1016" s="201"/>
      <c r="O1016" s="201"/>
      <c r="P1016" s="201"/>
      <c r="Q1016" s="201"/>
      <c r="R1016" s="201"/>
      <c r="S1016" s="201"/>
      <c r="T1016" s="201"/>
      <c r="U1016" s="201"/>
      <c r="V1016" s="201"/>
      <c r="W1016" s="201"/>
      <c r="X1016" s="201"/>
      <c r="Y1016" s="201"/>
      <c r="Z1016" s="201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T1016" s="201"/>
      <c r="BK1016" s="201"/>
      <c r="BL1016" s="201"/>
      <c r="BM1016" s="201"/>
    </row>
    <row r="1017" spans="1:65" ht="21" customHeight="1">
      <c r="A1017" s="201"/>
      <c r="B1017" s="201"/>
      <c r="C1017" s="201"/>
      <c r="D1017" s="201"/>
      <c r="G1017" s="263"/>
      <c r="I1017" s="201"/>
      <c r="J1017" s="201"/>
      <c r="K1017" s="201"/>
      <c r="L1017" s="201"/>
      <c r="M1017" s="201"/>
      <c r="N1017" s="201"/>
      <c r="O1017" s="201"/>
      <c r="P1017" s="201"/>
      <c r="Q1017" s="201"/>
      <c r="R1017" s="201"/>
      <c r="S1017" s="201"/>
      <c r="T1017" s="201"/>
      <c r="U1017" s="201"/>
      <c r="V1017" s="201"/>
      <c r="W1017" s="201"/>
      <c r="X1017" s="201"/>
      <c r="Y1017" s="201"/>
      <c r="Z1017" s="201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T1017" s="201"/>
      <c r="BK1017" s="201"/>
      <c r="BL1017" s="201"/>
      <c r="BM1017" s="201"/>
    </row>
    <row r="1018" spans="1:65" ht="21" customHeight="1">
      <c r="A1018" s="201"/>
      <c r="B1018" s="201"/>
      <c r="C1018" s="201"/>
      <c r="D1018" s="201"/>
      <c r="G1018" s="263"/>
      <c r="I1018" s="201"/>
      <c r="J1018" s="201"/>
      <c r="K1018" s="201"/>
      <c r="L1018" s="201"/>
      <c r="M1018" s="201"/>
      <c r="N1018" s="201"/>
      <c r="O1018" s="201"/>
      <c r="P1018" s="201"/>
      <c r="Q1018" s="201"/>
      <c r="R1018" s="201"/>
      <c r="S1018" s="201"/>
      <c r="T1018" s="201"/>
      <c r="U1018" s="201"/>
      <c r="V1018" s="201"/>
      <c r="W1018" s="201"/>
      <c r="X1018" s="201"/>
      <c r="Y1018" s="201"/>
      <c r="Z1018" s="201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T1018" s="201"/>
      <c r="BK1018" s="201"/>
      <c r="BL1018" s="201"/>
      <c r="BM1018" s="201"/>
    </row>
    <row r="1019" spans="1:65" ht="21" customHeight="1">
      <c r="A1019" s="201"/>
      <c r="B1019" s="201"/>
      <c r="C1019" s="201"/>
      <c r="D1019" s="201"/>
      <c r="G1019" s="263"/>
      <c r="I1019" s="201"/>
      <c r="J1019" s="201"/>
      <c r="K1019" s="201"/>
      <c r="L1019" s="201"/>
      <c r="M1019" s="201"/>
      <c r="N1019" s="201"/>
      <c r="O1019" s="201"/>
      <c r="P1019" s="201"/>
      <c r="Q1019" s="201"/>
      <c r="R1019" s="201"/>
      <c r="S1019" s="201"/>
      <c r="T1019" s="201"/>
      <c r="U1019" s="201"/>
      <c r="V1019" s="201"/>
      <c r="W1019" s="201"/>
      <c r="X1019" s="201"/>
      <c r="Y1019" s="201"/>
      <c r="Z1019" s="201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T1019" s="201"/>
      <c r="BK1019" s="201"/>
      <c r="BL1019" s="201"/>
      <c r="BM1019" s="201"/>
    </row>
    <row r="1020" spans="1:65" ht="21" customHeight="1">
      <c r="A1020" s="201"/>
      <c r="B1020" s="201"/>
      <c r="C1020" s="201"/>
      <c r="D1020" s="201"/>
      <c r="G1020" s="263"/>
      <c r="I1020" s="201"/>
      <c r="J1020" s="201"/>
      <c r="K1020" s="201"/>
      <c r="L1020" s="201"/>
      <c r="M1020" s="201"/>
      <c r="N1020" s="201"/>
      <c r="O1020" s="201"/>
      <c r="P1020" s="201"/>
      <c r="Q1020" s="201"/>
      <c r="R1020" s="201"/>
      <c r="S1020" s="201"/>
      <c r="T1020" s="201"/>
      <c r="U1020" s="201"/>
      <c r="V1020" s="201"/>
      <c r="W1020" s="201"/>
      <c r="X1020" s="201"/>
      <c r="Y1020" s="201"/>
      <c r="Z1020" s="201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T1020" s="201"/>
      <c r="BK1020" s="201"/>
      <c r="BL1020" s="201"/>
      <c r="BM1020" s="201"/>
    </row>
    <row r="1021" spans="1:65" ht="21" customHeight="1">
      <c r="A1021" s="201"/>
      <c r="B1021" s="201"/>
      <c r="C1021" s="201"/>
      <c r="D1021" s="201"/>
      <c r="G1021" s="263"/>
      <c r="I1021" s="201"/>
      <c r="J1021" s="201"/>
      <c r="K1021" s="201"/>
      <c r="L1021" s="201"/>
      <c r="M1021" s="201"/>
      <c r="N1021" s="201"/>
      <c r="O1021" s="201"/>
      <c r="P1021" s="201"/>
      <c r="Q1021" s="201"/>
      <c r="R1021" s="201"/>
      <c r="S1021" s="201"/>
      <c r="T1021" s="201"/>
      <c r="U1021" s="201"/>
      <c r="V1021" s="201"/>
      <c r="W1021" s="201"/>
      <c r="X1021" s="201"/>
      <c r="Y1021" s="201"/>
      <c r="Z1021" s="201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T1021" s="201"/>
      <c r="BK1021" s="201"/>
      <c r="BL1021" s="201"/>
      <c r="BM1021" s="201"/>
    </row>
    <row r="1022" spans="1:65" ht="21" customHeight="1">
      <c r="A1022" s="201"/>
      <c r="B1022" s="201"/>
      <c r="C1022" s="201"/>
      <c r="D1022" s="201"/>
      <c r="G1022" s="263"/>
      <c r="I1022" s="201"/>
      <c r="J1022" s="201"/>
      <c r="K1022" s="201"/>
      <c r="L1022" s="201"/>
      <c r="M1022" s="201"/>
      <c r="N1022" s="201"/>
      <c r="O1022" s="201"/>
      <c r="P1022" s="201"/>
      <c r="Q1022" s="201"/>
      <c r="R1022" s="201"/>
      <c r="S1022" s="201"/>
      <c r="T1022" s="201"/>
      <c r="U1022" s="201"/>
      <c r="V1022" s="201"/>
      <c r="W1022" s="201"/>
      <c r="X1022" s="201"/>
      <c r="Y1022" s="201"/>
      <c r="Z1022" s="201"/>
      <c r="AA1022" s="201"/>
      <c r="AB1022" s="201"/>
      <c r="AC1022" s="201"/>
      <c r="AD1022" s="201"/>
      <c r="AE1022" s="201"/>
      <c r="AF1022" s="201"/>
      <c r="AG1022" s="201"/>
      <c r="AH1022" s="201"/>
      <c r="AI1022" s="201"/>
      <c r="AJ1022" s="201"/>
      <c r="AK1022" s="201"/>
      <c r="AL1022" s="201"/>
      <c r="AM1022" s="201"/>
      <c r="AN1022" s="201"/>
      <c r="AO1022" s="201"/>
      <c r="AT1022" s="201"/>
      <c r="BK1022" s="201"/>
      <c r="BL1022" s="201"/>
      <c r="BM1022" s="201"/>
    </row>
    <row r="1023" spans="1:65" ht="21" customHeight="1">
      <c r="A1023" s="201"/>
      <c r="B1023" s="201"/>
      <c r="C1023" s="201"/>
      <c r="D1023" s="201"/>
      <c r="G1023" s="263"/>
      <c r="I1023" s="201"/>
      <c r="J1023" s="201"/>
      <c r="K1023" s="201"/>
      <c r="L1023" s="201"/>
      <c r="M1023" s="201"/>
      <c r="N1023" s="201"/>
      <c r="O1023" s="201"/>
      <c r="P1023" s="201"/>
      <c r="Q1023" s="201"/>
      <c r="R1023" s="201"/>
      <c r="S1023" s="201"/>
      <c r="T1023" s="201"/>
      <c r="U1023" s="201"/>
      <c r="V1023" s="201"/>
      <c r="W1023" s="201"/>
      <c r="X1023" s="201"/>
      <c r="Y1023" s="201"/>
      <c r="Z1023" s="201"/>
      <c r="AA1023" s="201"/>
      <c r="AB1023" s="201"/>
      <c r="AC1023" s="201"/>
      <c r="AD1023" s="201"/>
      <c r="AE1023" s="201"/>
      <c r="AF1023" s="201"/>
      <c r="AG1023" s="201"/>
      <c r="AH1023" s="201"/>
      <c r="AI1023" s="201"/>
      <c r="AJ1023" s="201"/>
      <c r="AK1023" s="201"/>
      <c r="AL1023" s="201"/>
      <c r="AM1023" s="201"/>
      <c r="AN1023" s="201"/>
      <c r="AO1023" s="201"/>
      <c r="AT1023" s="201"/>
      <c r="BK1023" s="201"/>
      <c r="BL1023" s="201"/>
      <c r="BM1023" s="201"/>
    </row>
    <row r="1024" spans="1:65" ht="21" customHeight="1">
      <c r="A1024" s="201"/>
      <c r="B1024" s="201"/>
      <c r="C1024" s="201"/>
      <c r="D1024" s="201"/>
      <c r="G1024" s="263"/>
      <c r="I1024" s="201"/>
      <c r="J1024" s="201"/>
      <c r="K1024" s="201"/>
      <c r="L1024" s="201"/>
      <c r="M1024" s="201"/>
      <c r="N1024" s="201"/>
      <c r="O1024" s="201"/>
      <c r="P1024" s="201"/>
      <c r="Q1024" s="201"/>
      <c r="R1024" s="201"/>
      <c r="S1024" s="201"/>
      <c r="T1024" s="201"/>
      <c r="U1024" s="201"/>
      <c r="V1024" s="201"/>
      <c r="W1024" s="201"/>
      <c r="X1024" s="201"/>
      <c r="Y1024" s="201"/>
      <c r="Z1024" s="201"/>
      <c r="AA1024" s="201"/>
      <c r="AB1024" s="201"/>
      <c r="AC1024" s="201"/>
      <c r="AD1024" s="201"/>
      <c r="AE1024" s="201"/>
      <c r="AF1024" s="201"/>
      <c r="AG1024" s="201"/>
      <c r="AH1024" s="201"/>
      <c r="AI1024" s="201"/>
      <c r="AJ1024" s="201"/>
      <c r="AK1024" s="201"/>
      <c r="AL1024" s="201"/>
      <c r="AM1024" s="201"/>
      <c r="AN1024" s="201"/>
      <c r="AO1024" s="201"/>
      <c r="AT1024" s="201"/>
      <c r="BK1024" s="201"/>
      <c r="BL1024" s="201"/>
      <c r="BM1024" s="201"/>
    </row>
    <row r="1025" spans="1:65" ht="21" customHeight="1">
      <c r="A1025" s="201"/>
      <c r="B1025" s="201"/>
      <c r="C1025" s="201"/>
      <c r="D1025" s="201"/>
      <c r="G1025" s="263"/>
      <c r="I1025" s="201"/>
      <c r="J1025" s="201"/>
      <c r="K1025" s="201"/>
      <c r="L1025" s="201"/>
      <c r="M1025" s="201"/>
      <c r="N1025" s="201"/>
      <c r="O1025" s="201"/>
      <c r="P1025" s="201"/>
      <c r="Q1025" s="201"/>
      <c r="R1025" s="201"/>
      <c r="S1025" s="201"/>
      <c r="T1025" s="201"/>
      <c r="U1025" s="201"/>
      <c r="V1025" s="201"/>
      <c r="W1025" s="201"/>
      <c r="X1025" s="201"/>
      <c r="Y1025" s="201"/>
      <c r="Z1025" s="201"/>
      <c r="AA1025" s="201"/>
      <c r="AB1025" s="201"/>
      <c r="AC1025" s="201"/>
      <c r="AD1025" s="201"/>
      <c r="AE1025" s="201"/>
      <c r="AF1025" s="201"/>
      <c r="AG1025" s="201"/>
      <c r="AH1025" s="201"/>
      <c r="AI1025" s="201"/>
      <c r="AJ1025" s="201"/>
      <c r="AK1025" s="201"/>
      <c r="AL1025" s="201"/>
      <c r="AM1025" s="201"/>
      <c r="AN1025" s="201"/>
      <c r="AO1025" s="201"/>
      <c r="AT1025" s="201"/>
      <c r="BK1025" s="201"/>
      <c r="BL1025" s="201"/>
      <c r="BM1025" s="201"/>
    </row>
    <row r="1026" spans="1:65" ht="21" customHeight="1">
      <c r="A1026" s="201"/>
      <c r="B1026" s="201"/>
      <c r="C1026" s="201"/>
      <c r="D1026" s="201"/>
      <c r="G1026" s="263"/>
      <c r="I1026" s="201"/>
      <c r="J1026" s="201"/>
      <c r="K1026" s="201"/>
      <c r="L1026" s="201"/>
      <c r="M1026" s="201"/>
      <c r="N1026" s="201"/>
      <c r="O1026" s="201"/>
      <c r="P1026" s="201"/>
      <c r="Q1026" s="201"/>
      <c r="R1026" s="201"/>
      <c r="S1026" s="201"/>
      <c r="T1026" s="201"/>
      <c r="U1026" s="201"/>
      <c r="V1026" s="201"/>
      <c r="W1026" s="201"/>
      <c r="X1026" s="201"/>
      <c r="Y1026" s="201"/>
      <c r="Z1026" s="201"/>
      <c r="AA1026" s="201"/>
      <c r="AB1026" s="201"/>
      <c r="AC1026" s="201"/>
      <c r="AD1026" s="201"/>
      <c r="AE1026" s="201"/>
      <c r="AF1026" s="201"/>
      <c r="AG1026" s="201"/>
      <c r="AH1026" s="201"/>
      <c r="AI1026" s="201"/>
      <c r="AJ1026" s="201"/>
      <c r="AK1026" s="201"/>
      <c r="AL1026" s="201"/>
      <c r="AM1026" s="201"/>
      <c r="AN1026" s="201"/>
      <c r="AO1026" s="201"/>
      <c r="AT1026" s="201"/>
      <c r="BK1026" s="201"/>
      <c r="BL1026" s="201"/>
      <c r="BM1026" s="201"/>
    </row>
    <row r="1027" spans="1:65" ht="21" customHeight="1">
      <c r="A1027" s="201"/>
      <c r="B1027" s="201"/>
      <c r="C1027" s="201"/>
      <c r="D1027" s="201"/>
      <c r="G1027" s="263"/>
      <c r="I1027" s="201"/>
      <c r="J1027" s="201"/>
      <c r="K1027" s="201"/>
      <c r="L1027" s="201"/>
      <c r="M1027" s="201"/>
      <c r="N1027" s="201"/>
      <c r="O1027" s="201"/>
      <c r="P1027" s="201"/>
      <c r="Q1027" s="201"/>
      <c r="R1027" s="201"/>
      <c r="S1027" s="201"/>
      <c r="T1027" s="201"/>
      <c r="U1027" s="201"/>
      <c r="V1027" s="201"/>
      <c r="W1027" s="201"/>
      <c r="X1027" s="201"/>
      <c r="Y1027" s="201"/>
      <c r="Z1027" s="201"/>
      <c r="AA1027" s="201"/>
      <c r="AB1027" s="201"/>
      <c r="AC1027" s="201"/>
      <c r="AD1027" s="201"/>
      <c r="AE1027" s="201"/>
      <c r="AF1027" s="201"/>
      <c r="AG1027" s="201"/>
      <c r="AH1027" s="201"/>
      <c r="AI1027" s="201"/>
      <c r="AJ1027" s="201"/>
      <c r="AK1027" s="201"/>
      <c r="AL1027" s="201"/>
      <c r="AM1027" s="201"/>
      <c r="AN1027" s="201"/>
      <c r="AO1027" s="201"/>
      <c r="AT1027" s="201"/>
      <c r="BK1027" s="201"/>
      <c r="BL1027" s="201"/>
      <c r="BM1027" s="201"/>
    </row>
    <row r="1028" spans="1:65" ht="21" customHeight="1">
      <c r="A1028" s="201"/>
      <c r="B1028" s="201"/>
      <c r="C1028" s="201"/>
      <c r="D1028" s="201"/>
      <c r="G1028" s="263"/>
      <c r="I1028" s="201"/>
      <c r="J1028" s="201"/>
      <c r="K1028" s="201"/>
      <c r="L1028" s="201"/>
      <c r="M1028" s="201"/>
      <c r="N1028" s="201"/>
      <c r="O1028" s="201"/>
      <c r="P1028" s="201"/>
      <c r="Q1028" s="201"/>
      <c r="R1028" s="201"/>
      <c r="S1028" s="201"/>
      <c r="T1028" s="201"/>
      <c r="U1028" s="201"/>
      <c r="V1028" s="201"/>
      <c r="W1028" s="201"/>
      <c r="X1028" s="201"/>
      <c r="Y1028" s="201"/>
      <c r="Z1028" s="201"/>
      <c r="AA1028" s="201"/>
      <c r="AB1028" s="201"/>
      <c r="AC1028" s="201"/>
      <c r="AD1028" s="201"/>
      <c r="AE1028" s="201"/>
      <c r="AF1028" s="201"/>
      <c r="AG1028" s="201"/>
      <c r="AH1028" s="201"/>
      <c r="AI1028" s="201"/>
      <c r="AJ1028" s="201"/>
      <c r="AK1028" s="201"/>
      <c r="AL1028" s="201"/>
      <c r="AM1028" s="201"/>
      <c r="AN1028" s="201"/>
      <c r="AO1028" s="201"/>
      <c r="AT1028" s="201"/>
      <c r="BK1028" s="201"/>
      <c r="BL1028" s="201"/>
      <c r="BM1028" s="201"/>
    </row>
    <row r="1029" spans="1:65" ht="21" customHeight="1">
      <c r="A1029" s="201"/>
      <c r="B1029" s="201"/>
      <c r="C1029" s="201"/>
      <c r="D1029" s="201"/>
      <c r="G1029" s="263"/>
      <c r="I1029" s="201"/>
      <c r="J1029" s="201"/>
      <c r="K1029" s="201"/>
      <c r="L1029" s="201"/>
      <c r="M1029" s="201"/>
      <c r="N1029" s="201"/>
      <c r="O1029" s="201"/>
      <c r="P1029" s="201"/>
      <c r="Q1029" s="201"/>
      <c r="R1029" s="201"/>
      <c r="S1029" s="201"/>
      <c r="T1029" s="201"/>
      <c r="U1029" s="201"/>
      <c r="V1029" s="201"/>
      <c r="W1029" s="201"/>
      <c r="X1029" s="201"/>
      <c r="Y1029" s="201"/>
      <c r="Z1029" s="201"/>
      <c r="AA1029" s="201"/>
      <c r="AB1029" s="201"/>
      <c r="AC1029" s="201"/>
      <c r="AD1029" s="201"/>
      <c r="AE1029" s="201"/>
      <c r="AF1029" s="201"/>
      <c r="AG1029" s="201"/>
      <c r="AH1029" s="201"/>
      <c r="AI1029" s="201"/>
      <c r="AJ1029" s="201"/>
      <c r="AK1029" s="201"/>
      <c r="AL1029" s="201"/>
      <c r="AM1029" s="201"/>
      <c r="AN1029" s="201"/>
      <c r="AO1029" s="201"/>
      <c r="AT1029" s="201"/>
      <c r="BK1029" s="201"/>
      <c r="BL1029" s="201"/>
      <c r="BM1029" s="201"/>
    </row>
    <row r="1030" spans="1:65" ht="21" customHeight="1">
      <c r="A1030" s="201"/>
      <c r="B1030" s="201"/>
      <c r="C1030" s="201"/>
      <c r="D1030" s="201"/>
      <c r="G1030" s="263"/>
      <c r="I1030" s="201"/>
      <c r="J1030" s="201"/>
      <c r="K1030" s="201"/>
      <c r="L1030" s="201"/>
      <c r="M1030" s="201"/>
      <c r="N1030" s="201"/>
      <c r="O1030" s="201"/>
      <c r="P1030" s="201"/>
      <c r="Q1030" s="201"/>
      <c r="R1030" s="201"/>
      <c r="S1030" s="201"/>
      <c r="T1030" s="201"/>
      <c r="U1030" s="201"/>
      <c r="V1030" s="201"/>
      <c r="W1030" s="201"/>
      <c r="X1030" s="201"/>
      <c r="Y1030" s="201"/>
      <c r="Z1030" s="201"/>
      <c r="AA1030" s="201"/>
      <c r="AB1030" s="201"/>
      <c r="AC1030" s="201"/>
      <c r="AD1030" s="201"/>
      <c r="AE1030" s="201"/>
      <c r="AF1030" s="201"/>
      <c r="AG1030" s="201"/>
      <c r="AH1030" s="201"/>
      <c r="AI1030" s="201"/>
      <c r="AJ1030" s="201"/>
      <c r="AK1030" s="201"/>
      <c r="AL1030" s="201"/>
      <c r="AM1030" s="201"/>
      <c r="AN1030" s="201"/>
      <c r="AO1030" s="201"/>
      <c r="AT1030" s="201"/>
      <c r="BK1030" s="201"/>
      <c r="BL1030" s="201"/>
      <c r="BM1030" s="201"/>
    </row>
    <row r="1031" spans="1:65" ht="21" customHeight="1">
      <c r="A1031" s="201"/>
      <c r="B1031" s="201"/>
      <c r="C1031" s="201"/>
      <c r="D1031" s="201"/>
      <c r="G1031" s="263"/>
      <c r="I1031" s="201"/>
      <c r="J1031" s="201"/>
      <c r="K1031" s="201"/>
      <c r="L1031" s="201"/>
      <c r="M1031" s="201"/>
      <c r="N1031" s="201"/>
      <c r="O1031" s="201"/>
      <c r="P1031" s="201"/>
      <c r="Q1031" s="201"/>
      <c r="R1031" s="201"/>
      <c r="S1031" s="201"/>
      <c r="T1031" s="201"/>
      <c r="U1031" s="201"/>
      <c r="V1031" s="201"/>
      <c r="W1031" s="201"/>
      <c r="X1031" s="201"/>
      <c r="Y1031" s="201"/>
      <c r="Z1031" s="201"/>
      <c r="AA1031" s="201"/>
      <c r="AB1031" s="201"/>
      <c r="AC1031" s="201"/>
      <c r="AD1031" s="201"/>
      <c r="AE1031" s="201"/>
      <c r="AF1031" s="201"/>
      <c r="AG1031" s="201"/>
      <c r="AH1031" s="201"/>
      <c r="AI1031" s="201"/>
      <c r="AJ1031" s="201"/>
      <c r="AK1031" s="201"/>
      <c r="AL1031" s="201"/>
      <c r="AM1031" s="201"/>
      <c r="AN1031" s="201"/>
      <c r="AO1031" s="201"/>
      <c r="AT1031" s="201"/>
      <c r="BK1031" s="201"/>
      <c r="BL1031" s="201"/>
      <c r="BM1031" s="201"/>
    </row>
    <row r="1032" spans="1:65" ht="21" customHeight="1">
      <c r="A1032" s="201"/>
      <c r="B1032" s="201"/>
      <c r="C1032" s="201"/>
      <c r="D1032" s="201"/>
      <c r="G1032" s="263"/>
      <c r="I1032" s="201"/>
      <c r="J1032" s="201"/>
      <c r="K1032" s="201"/>
      <c r="L1032" s="201"/>
      <c r="M1032" s="201"/>
      <c r="N1032" s="201"/>
      <c r="O1032" s="201"/>
      <c r="P1032" s="201"/>
      <c r="Q1032" s="201"/>
      <c r="R1032" s="201"/>
      <c r="S1032" s="201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T1032" s="201"/>
      <c r="BK1032" s="201"/>
      <c r="BL1032" s="201"/>
      <c r="BM1032" s="201"/>
    </row>
    <row r="1033" spans="1:65" ht="21" customHeight="1">
      <c r="A1033" s="201"/>
      <c r="B1033" s="201"/>
      <c r="C1033" s="201"/>
      <c r="D1033" s="201"/>
      <c r="G1033" s="263"/>
      <c r="I1033" s="201"/>
      <c r="J1033" s="201"/>
      <c r="K1033" s="201"/>
      <c r="L1033" s="201"/>
      <c r="M1033" s="201"/>
      <c r="N1033" s="201"/>
      <c r="O1033" s="201"/>
      <c r="P1033" s="201"/>
      <c r="Q1033" s="201"/>
      <c r="R1033" s="201"/>
      <c r="S1033" s="201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T1033" s="201"/>
      <c r="BK1033" s="201"/>
      <c r="BL1033" s="201"/>
      <c r="BM1033" s="201"/>
    </row>
    <row r="1034" spans="1:65" ht="21" customHeight="1">
      <c r="A1034" s="201"/>
      <c r="B1034" s="201"/>
      <c r="C1034" s="201"/>
      <c r="D1034" s="201"/>
      <c r="G1034" s="263"/>
      <c r="I1034" s="201"/>
      <c r="J1034" s="201"/>
      <c r="K1034" s="201"/>
      <c r="L1034" s="201"/>
      <c r="M1034" s="201"/>
      <c r="N1034" s="201"/>
      <c r="O1034" s="201"/>
      <c r="P1034" s="201"/>
      <c r="Q1034" s="201"/>
      <c r="R1034" s="201"/>
      <c r="S1034" s="201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T1034" s="201"/>
      <c r="BK1034" s="201"/>
      <c r="BL1034" s="201"/>
      <c r="BM1034" s="201"/>
    </row>
    <row r="1035" spans="1:65" ht="21" customHeight="1">
      <c r="A1035" s="201"/>
      <c r="B1035" s="201"/>
      <c r="C1035" s="201"/>
      <c r="D1035" s="201"/>
      <c r="G1035" s="263"/>
      <c r="I1035" s="201"/>
      <c r="J1035" s="201"/>
      <c r="K1035" s="201"/>
      <c r="L1035" s="201"/>
      <c r="M1035" s="201"/>
      <c r="N1035" s="201"/>
      <c r="O1035" s="201"/>
      <c r="P1035" s="201"/>
      <c r="Q1035" s="201"/>
      <c r="R1035" s="201"/>
      <c r="S1035" s="201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T1035" s="201"/>
      <c r="BK1035" s="201"/>
      <c r="BL1035" s="201"/>
      <c r="BM1035" s="201"/>
    </row>
    <row r="1036" spans="1:65" ht="21" customHeight="1">
      <c r="A1036" s="201"/>
      <c r="B1036" s="201"/>
      <c r="C1036" s="201"/>
      <c r="D1036" s="201"/>
      <c r="G1036" s="263"/>
      <c r="I1036" s="201"/>
      <c r="J1036" s="201"/>
      <c r="K1036" s="201"/>
      <c r="L1036" s="201"/>
      <c r="M1036" s="201"/>
      <c r="N1036" s="201"/>
      <c r="O1036" s="201"/>
      <c r="P1036" s="201"/>
      <c r="Q1036" s="201"/>
      <c r="R1036" s="201"/>
      <c r="S1036" s="201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T1036" s="201"/>
      <c r="BK1036" s="201"/>
      <c r="BL1036" s="201"/>
      <c r="BM1036" s="201"/>
    </row>
    <row r="1037" spans="1:65" ht="21" customHeight="1">
      <c r="A1037" s="201"/>
      <c r="B1037" s="201"/>
      <c r="C1037" s="201"/>
      <c r="D1037" s="201"/>
      <c r="G1037" s="263"/>
      <c r="I1037" s="201"/>
      <c r="J1037" s="201"/>
      <c r="K1037" s="201"/>
      <c r="L1037" s="201"/>
      <c r="M1037" s="201"/>
      <c r="N1037" s="201"/>
      <c r="O1037" s="201"/>
      <c r="P1037" s="201"/>
      <c r="Q1037" s="201"/>
      <c r="R1037" s="201"/>
      <c r="S1037" s="201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T1037" s="201"/>
      <c r="BK1037" s="201"/>
      <c r="BL1037" s="201"/>
      <c r="BM1037" s="201"/>
    </row>
    <row r="1038" spans="1:65" ht="21" customHeight="1">
      <c r="A1038" s="201"/>
      <c r="B1038" s="201"/>
      <c r="C1038" s="201"/>
      <c r="D1038" s="201"/>
      <c r="G1038" s="263"/>
      <c r="I1038" s="201"/>
      <c r="J1038" s="201"/>
      <c r="K1038" s="201"/>
      <c r="L1038" s="201"/>
      <c r="M1038" s="201"/>
      <c r="N1038" s="201"/>
      <c r="O1038" s="201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T1038" s="201"/>
      <c r="BK1038" s="201"/>
      <c r="BL1038" s="201"/>
      <c r="BM1038" s="201"/>
    </row>
    <row r="1039" spans="1:65" ht="21" customHeight="1">
      <c r="A1039" s="201"/>
      <c r="B1039" s="201"/>
      <c r="C1039" s="201"/>
      <c r="D1039" s="201"/>
      <c r="G1039" s="263"/>
      <c r="I1039" s="201"/>
      <c r="J1039" s="201"/>
      <c r="K1039" s="201"/>
      <c r="L1039" s="201"/>
      <c r="M1039" s="201"/>
      <c r="N1039" s="201"/>
      <c r="O1039" s="201"/>
      <c r="P1039" s="201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T1039" s="201"/>
      <c r="BK1039" s="201"/>
      <c r="BL1039" s="201"/>
      <c r="BM1039" s="201"/>
    </row>
    <row r="1040" spans="1:65" ht="21" customHeight="1">
      <c r="A1040" s="201"/>
      <c r="B1040" s="201"/>
      <c r="C1040" s="201"/>
      <c r="D1040" s="201"/>
      <c r="G1040" s="263"/>
      <c r="I1040" s="201"/>
      <c r="J1040" s="201"/>
      <c r="K1040" s="201"/>
      <c r="L1040" s="201"/>
      <c r="M1040" s="201"/>
      <c r="N1040" s="201"/>
      <c r="O1040" s="201"/>
      <c r="P1040" s="201"/>
      <c r="Q1040" s="201"/>
      <c r="R1040" s="201"/>
      <c r="S1040" s="201"/>
      <c r="T1040" s="201"/>
      <c r="U1040" s="201"/>
      <c r="V1040" s="201"/>
      <c r="W1040" s="201"/>
      <c r="X1040" s="201"/>
      <c r="Y1040" s="201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T1040" s="201"/>
      <c r="BK1040" s="201"/>
      <c r="BL1040" s="201"/>
      <c r="BM1040" s="201"/>
    </row>
    <row r="1041" spans="1:65" ht="21" customHeight="1">
      <c r="A1041" s="201"/>
      <c r="B1041" s="201"/>
      <c r="C1041" s="201"/>
      <c r="D1041" s="201"/>
      <c r="G1041" s="263"/>
      <c r="I1041" s="201"/>
      <c r="J1041" s="201"/>
      <c r="K1041" s="201"/>
      <c r="L1041" s="201"/>
      <c r="M1041" s="201"/>
      <c r="N1041" s="201"/>
      <c r="O1041" s="201"/>
      <c r="P1041" s="201"/>
      <c r="Q1041" s="201"/>
      <c r="R1041" s="201"/>
      <c r="S1041" s="201"/>
      <c r="T1041" s="201"/>
      <c r="U1041" s="201"/>
      <c r="V1041" s="201"/>
      <c r="W1041" s="201"/>
      <c r="X1041" s="201"/>
      <c r="Y1041" s="201"/>
      <c r="Z1041" s="201"/>
      <c r="AA1041" s="201"/>
      <c r="AB1041" s="201"/>
      <c r="AC1041" s="201"/>
      <c r="AD1041" s="201"/>
      <c r="AE1041" s="201"/>
      <c r="AF1041" s="201"/>
      <c r="AG1041" s="201"/>
      <c r="AH1041" s="201"/>
      <c r="AI1041" s="201"/>
      <c r="AJ1041" s="201"/>
      <c r="AK1041" s="201"/>
      <c r="AL1041" s="201"/>
      <c r="AM1041" s="201"/>
      <c r="AN1041" s="201"/>
      <c r="AO1041" s="201"/>
      <c r="AT1041" s="201"/>
      <c r="BK1041" s="201"/>
      <c r="BL1041" s="201"/>
      <c r="BM1041" s="201"/>
    </row>
    <row r="1042" spans="1:65" ht="21" customHeight="1">
      <c r="A1042" s="201"/>
      <c r="B1042" s="201"/>
      <c r="C1042" s="201"/>
      <c r="D1042" s="201"/>
      <c r="G1042" s="263"/>
      <c r="I1042" s="201"/>
      <c r="J1042" s="201"/>
      <c r="K1042" s="201"/>
      <c r="L1042" s="201"/>
      <c r="M1042" s="201"/>
      <c r="N1042" s="201"/>
      <c r="O1042" s="201"/>
      <c r="P1042" s="201"/>
      <c r="Q1042" s="201"/>
      <c r="R1042" s="201"/>
      <c r="S1042" s="201"/>
      <c r="T1042" s="201"/>
      <c r="U1042" s="201"/>
      <c r="V1042" s="201"/>
      <c r="W1042" s="201"/>
      <c r="X1042" s="201"/>
      <c r="Y1042" s="201"/>
      <c r="Z1042" s="201"/>
      <c r="AA1042" s="201"/>
      <c r="AB1042" s="201"/>
      <c r="AC1042" s="201"/>
      <c r="AD1042" s="201"/>
      <c r="AE1042" s="201"/>
      <c r="AF1042" s="201"/>
      <c r="AG1042" s="201"/>
      <c r="AH1042" s="201"/>
      <c r="AI1042" s="201"/>
      <c r="AJ1042" s="201"/>
      <c r="AK1042" s="201"/>
      <c r="AL1042" s="201"/>
      <c r="AM1042" s="201"/>
      <c r="AN1042" s="201"/>
      <c r="AO1042" s="201"/>
      <c r="AT1042" s="201"/>
      <c r="BK1042" s="201"/>
      <c r="BL1042" s="201"/>
      <c r="BM1042" s="201"/>
    </row>
    <row r="1043" spans="1:65" ht="21" customHeight="1">
      <c r="A1043" s="201"/>
      <c r="B1043" s="201"/>
      <c r="C1043" s="201"/>
      <c r="D1043" s="201"/>
      <c r="G1043" s="263"/>
      <c r="I1043" s="201"/>
      <c r="J1043" s="201"/>
      <c r="K1043" s="201"/>
      <c r="L1043" s="201"/>
      <c r="M1043" s="201"/>
      <c r="N1043" s="201"/>
      <c r="O1043" s="201"/>
      <c r="P1043" s="201"/>
      <c r="Q1043" s="201"/>
      <c r="R1043" s="201"/>
      <c r="S1043" s="201"/>
      <c r="T1043" s="201"/>
      <c r="U1043" s="201"/>
      <c r="V1043" s="201"/>
      <c r="W1043" s="201"/>
      <c r="X1043" s="201"/>
      <c r="Y1043" s="201"/>
      <c r="Z1043" s="201"/>
      <c r="AA1043" s="201"/>
      <c r="AB1043" s="201"/>
      <c r="AC1043" s="201"/>
      <c r="AD1043" s="201"/>
      <c r="AE1043" s="201"/>
      <c r="AF1043" s="201"/>
      <c r="AG1043" s="201"/>
      <c r="AH1043" s="201"/>
      <c r="AI1043" s="201"/>
      <c r="AJ1043" s="201"/>
      <c r="AK1043" s="201"/>
      <c r="AL1043" s="201"/>
      <c r="AM1043" s="201"/>
      <c r="AN1043" s="201"/>
      <c r="AO1043" s="201"/>
      <c r="AT1043" s="201"/>
      <c r="BK1043" s="201"/>
      <c r="BL1043" s="201"/>
      <c r="BM1043" s="201"/>
    </row>
    <row r="1044" spans="1:65" ht="21" customHeight="1">
      <c r="A1044" s="201"/>
      <c r="B1044" s="201"/>
      <c r="C1044" s="201"/>
      <c r="D1044" s="201"/>
      <c r="G1044" s="263"/>
      <c r="I1044" s="201"/>
      <c r="J1044" s="201"/>
      <c r="K1044" s="201"/>
      <c r="L1044" s="201"/>
      <c r="M1044" s="201"/>
      <c r="N1044" s="201"/>
      <c r="O1044" s="201"/>
      <c r="P1044" s="201"/>
      <c r="Q1044" s="201"/>
      <c r="R1044" s="201"/>
      <c r="S1044" s="201"/>
      <c r="T1044" s="201"/>
      <c r="U1044" s="201"/>
      <c r="V1044" s="201"/>
      <c r="W1044" s="201"/>
      <c r="X1044" s="201"/>
      <c r="Y1044" s="201"/>
      <c r="Z1044" s="201"/>
      <c r="AA1044" s="201"/>
      <c r="AB1044" s="201"/>
      <c r="AC1044" s="201"/>
      <c r="AD1044" s="201"/>
      <c r="AE1044" s="201"/>
      <c r="AF1044" s="201"/>
      <c r="AG1044" s="201"/>
      <c r="AH1044" s="201"/>
      <c r="AI1044" s="201"/>
      <c r="AJ1044" s="201"/>
      <c r="AK1044" s="201"/>
      <c r="AL1044" s="201"/>
      <c r="AM1044" s="201"/>
      <c r="AN1044" s="201"/>
      <c r="AO1044" s="201"/>
      <c r="AT1044" s="201"/>
      <c r="BK1044" s="201"/>
      <c r="BL1044" s="201"/>
      <c r="BM1044" s="201"/>
    </row>
    <row r="1045" spans="1:65" ht="21" customHeight="1">
      <c r="A1045" s="201"/>
      <c r="B1045" s="201"/>
      <c r="C1045" s="201"/>
      <c r="D1045" s="201"/>
      <c r="G1045" s="263"/>
      <c r="I1045" s="201"/>
      <c r="J1045" s="201"/>
      <c r="K1045" s="201"/>
      <c r="L1045" s="201"/>
      <c r="M1045" s="201"/>
      <c r="N1045" s="201"/>
      <c r="O1045" s="201"/>
      <c r="P1045" s="201"/>
      <c r="Q1045" s="201"/>
      <c r="R1045" s="201"/>
      <c r="S1045" s="201"/>
      <c r="T1045" s="201"/>
      <c r="U1045" s="201"/>
      <c r="V1045" s="201"/>
      <c r="W1045" s="201"/>
      <c r="X1045" s="201"/>
      <c r="Y1045" s="201"/>
      <c r="Z1045" s="201"/>
      <c r="AA1045" s="201"/>
      <c r="AB1045" s="201"/>
      <c r="AC1045" s="201"/>
      <c r="AD1045" s="201"/>
      <c r="AE1045" s="201"/>
      <c r="AF1045" s="201"/>
      <c r="AG1045" s="201"/>
      <c r="AH1045" s="201"/>
      <c r="AI1045" s="201"/>
      <c r="AJ1045" s="201"/>
      <c r="AK1045" s="201"/>
      <c r="AL1045" s="201"/>
      <c r="AM1045" s="201"/>
      <c r="AN1045" s="201"/>
      <c r="AO1045" s="201"/>
      <c r="AT1045" s="201"/>
      <c r="BK1045" s="201"/>
      <c r="BL1045" s="201"/>
      <c r="BM1045" s="201"/>
    </row>
    <row r="1046" spans="1:65" ht="21" customHeight="1">
      <c r="A1046" s="201"/>
      <c r="B1046" s="201"/>
      <c r="C1046" s="201"/>
      <c r="D1046" s="201"/>
      <c r="G1046" s="263"/>
      <c r="I1046" s="201"/>
      <c r="J1046" s="201"/>
      <c r="K1046" s="201"/>
      <c r="L1046" s="201"/>
      <c r="M1046" s="201"/>
      <c r="N1046" s="201"/>
      <c r="O1046" s="201"/>
      <c r="P1046" s="201"/>
      <c r="Q1046" s="201"/>
      <c r="R1046" s="201"/>
      <c r="S1046" s="201"/>
      <c r="T1046" s="201"/>
      <c r="U1046" s="201"/>
      <c r="V1046" s="201"/>
      <c r="W1046" s="201"/>
      <c r="X1046" s="201"/>
      <c r="Y1046" s="201"/>
      <c r="Z1046" s="201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T1046" s="201"/>
      <c r="BK1046" s="201"/>
      <c r="BL1046" s="201"/>
      <c r="BM1046" s="201"/>
    </row>
    <row r="1047" spans="1:65" ht="21" customHeight="1">
      <c r="A1047" s="201"/>
      <c r="B1047" s="201"/>
      <c r="C1047" s="201"/>
      <c r="D1047" s="201"/>
      <c r="G1047" s="263"/>
      <c r="I1047" s="201"/>
      <c r="J1047" s="201"/>
      <c r="K1047" s="201"/>
      <c r="L1047" s="201"/>
      <c r="M1047" s="201"/>
      <c r="N1047" s="201"/>
      <c r="O1047" s="201"/>
      <c r="P1047" s="201"/>
      <c r="Q1047" s="201"/>
      <c r="R1047" s="201"/>
      <c r="S1047" s="201"/>
      <c r="T1047" s="201"/>
      <c r="U1047" s="201"/>
      <c r="V1047" s="201"/>
      <c r="W1047" s="201"/>
      <c r="X1047" s="201"/>
      <c r="Y1047" s="201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T1047" s="201"/>
      <c r="BK1047" s="201"/>
      <c r="BL1047" s="201"/>
      <c r="BM1047" s="201"/>
    </row>
    <row r="1048" spans="1:65" ht="21" customHeight="1">
      <c r="A1048" s="201"/>
      <c r="B1048" s="201"/>
      <c r="C1048" s="201"/>
      <c r="D1048" s="201"/>
      <c r="G1048" s="263"/>
      <c r="I1048" s="201"/>
      <c r="J1048" s="201"/>
      <c r="K1048" s="201"/>
      <c r="L1048" s="201"/>
      <c r="M1048" s="201"/>
      <c r="N1048" s="201"/>
      <c r="O1048" s="201"/>
      <c r="P1048" s="201"/>
      <c r="Q1048" s="201"/>
      <c r="R1048" s="201"/>
      <c r="S1048" s="201"/>
      <c r="T1048" s="201"/>
      <c r="U1048" s="201"/>
      <c r="V1048" s="201"/>
      <c r="W1048" s="201"/>
      <c r="X1048" s="201"/>
      <c r="Y1048" s="201"/>
      <c r="Z1048" s="201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T1048" s="201"/>
      <c r="BK1048" s="201"/>
      <c r="BL1048" s="201"/>
      <c r="BM1048" s="201"/>
    </row>
    <row r="1049" spans="1:65" ht="21" customHeight="1">
      <c r="A1049" s="201"/>
      <c r="B1049" s="201"/>
      <c r="C1049" s="201"/>
      <c r="D1049" s="201"/>
      <c r="G1049" s="263"/>
      <c r="I1049" s="201"/>
      <c r="J1049" s="201"/>
      <c r="K1049" s="201"/>
      <c r="L1049" s="201"/>
      <c r="M1049" s="201"/>
      <c r="N1049" s="201"/>
      <c r="O1049" s="201"/>
      <c r="P1049" s="201"/>
      <c r="Q1049" s="201"/>
      <c r="R1049" s="201"/>
      <c r="S1049" s="201"/>
      <c r="T1049" s="201"/>
      <c r="U1049" s="201"/>
      <c r="V1049" s="201"/>
      <c r="W1049" s="201"/>
      <c r="X1049" s="201"/>
      <c r="Y1049" s="201"/>
      <c r="Z1049" s="201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T1049" s="201"/>
      <c r="BK1049" s="201"/>
      <c r="BL1049" s="201"/>
      <c r="BM1049" s="201"/>
    </row>
    <row r="1050" spans="1:65" ht="21" customHeight="1">
      <c r="A1050" s="201"/>
      <c r="B1050" s="201"/>
      <c r="C1050" s="201"/>
      <c r="D1050" s="201"/>
      <c r="G1050" s="263"/>
      <c r="I1050" s="201"/>
      <c r="J1050" s="201"/>
      <c r="K1050" s="201"/>
      <c r="L1050" s="201"/>
      <c r="M1050" s="201"/>
      <c r="N1050" s="201"/>
      <c r="O1050" s="201"/>
      <c r="P1050" s="201"/>
      <c r="Q1050" s="201"/>
      <c r="R1050" s="201"/>
      <c r="S1050" s="201"/>
      <c r="T1050" s="201"/>
      <c r="U1050" s="201"/>
      <c r="V1050" s="201"/>
      <c r="W1050" s="201"/>
      <c r="X1050" s="201"/>
      <c r="Y1050" s="201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T1050" s="201"/>
      <c r="BK1050" s="201"/>
      <c r="BL1050" s="201"/>
      <c r="BM1050" s="201"/>
    </row>
    <row r="1051" spans="1:65" ht="21" customHeight="1">
      <c r="A1051" s="201"/>
      <c r="B1051" s="201"/>
      <c r="C1051" s="201"/>
      <c r="D1051" s="201"/>
      <c r="G1051" s="263"/>
      <c r="I1051" s="201"/>
      <c r="J1051" s="201"/>
      <c r="K1051" s="201"/>
      <c r="L1051" s="201"/>
      <c r="M1051" s="201"/>
      <c r="N1051" s="201"/>
      <c r="O1051" s="201"/>
      <c r="P1051" s="201"/>
      <c r="Q1051" s="201"/>
      <c r="R1051" s="201"/>
      <c r="S1051" s="201"/>
      <c r="T1051" s="201"/>
      <c r="U1051" s="201"/>
      <c r="V1051" s="201"/>
      <c r="W1051" s="201"/>
      <c r="X1051" s="201"/>
      <c r="Y1051" s="201"/>
      <c r="Z1051" s="201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T1051" s="201"/>
      <c r="BK1051" s="201"/>
      <c r="BL1051" s="201"/>
      <c r="BM1051" s="201"/>
    </row>
    <row r="1052" spans="1:65" ht="21" customHeight="1">
      <c r="A1052" s="201"/>
      <c r="B1052" s="201"/>
      <c r="C1052" s="201"/>
      <c r="D1052" s="201"/>
      <c r="G1052" s="263"/>
      <c r="I1052" s="201"/>
      <c r="J1052" s="201"/>
      <c r="K1052" s="201"/>
      <c r="L1052" s="201"/>
      <c r="M1052" s="201"/>
      <c r="N1052" s="201"/>
      <c r="O1052" s="201"/>
      <c r="P1052" s="201"/>
      <c r="Q1052" s="201"/>
      <c r="R1052" s="201"/>
      <c r="S1052" s="201"/>
      <c r="T1052" s="201"/>
      <c r="U1052" s="201"/>
      <c r="V1052" s="201"/>
      <c r="W1052" s="201"/>
      <c r="X1052" s="201"/>
      <c r="Y1052" s="201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T1052" s="201"/>
      <c r="BK1052" s="201"/>
      <c r="BL1052" s="201"/>
      <c r="BM1052" s="201"/>
    </row>
    <row r="1053" spans="1:65" ht="21" customHeight="1">
      <c r="A1053" s="201"/>
      <c r="B1053" s="201"/>
      <c r="C1053" s="201"/>
      <c r="D1053" s="201"/>
      <c r="G1053" s="263"/>
      <c r="I1053" s="201"/>
      <c r="J1053" s="201"/>
      <c r="K1053" s="201"/>
      <c r="L1053" s="201"/>
      <c r="M1053" s="201"/>
      <c r="N1053" s="201"/>
      <c r="O1053" s="201"/>
      <c r="P1053" s="201"/>
      <c r="Q1053" s="201"/>
      <c r="R1053" s="201"/>
      <c r="S1053" s="201"/>
      <c r="T1053" s="201"/>
      <c r="U1053" s="201"/>
      <c r="V1053" s="201"/>
      <c r="W1053" s="201"/>
      <c r="X1053" s="201"/>
      <c r="Y1053" s="201"/>
      <c r="Z1053" s="201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T1053" s="201"/>
      <c r="BK1053" s="201"/>
      <c r="BL1053" s="201"/>
      <c r="BM1053" s="201"/>
    </row>
    <row r="1054" spans="1:65" ht="21" customHeight="1">
      <c r="A1054" s="201"/>
      <c r="B1054" s="201"/>
      <c r="C1054" s="201"/>
      <c r="D1054" s="201"/>
      <c r="G1054" s="263"/>
      <c r="I1054" s="201"/>
      <c r="J1054" s="201"/>
      <c r="K1054" s="201"/>
      <c r="L1054" s="201"/>
      <c r="M1054" s="201"/>
      <c r="N1054" s="201"/>
      <c r="O1054" s="201"/>
      <c r="P1054" s="201"/>
      <c r="Q1054" s="201"/>
      <c r="R1054" s="201"/>
      <c r="S1054" s="201"/>
      <c r="T1054" s="201"/>
      <c r="U1054" s="201"/>
      <c r="V1054" s="201"/>
      <c r="W1054" s="201"/>
      <c r="X1054" s="201"/>
      <c r="Y1054" s="201"/>
      <c r="Z1054" s="201"/>
      <c r="AA1054" s="201"/>
      <c r="AB1054" s="201"/>
      <c r="AC1054" s="201"/>
      <c r="AD1054" s="201"/>
      <c r="AE1054" s="201"/>
      <c r="AF1054" s="201"/>
      <c r="AG1054" s="201"/>
      <c r="AH1054" s="201"/>
      <c r="AI1054" s="201"/>
      <c r="AJ1054" s="201"/>
      <c r="AK1054" s="201"/>
      <c r="AL1054" s="201"/>
      <c r="AM1054" s="201"/>
      <c r="AN1054" s="201"/>
      <c r="AO1054" s="201"/>
      <c r="AT1054" s="201"/>
      <c r="BK1054" s="201"/>
      <c r="BL1054" s="201"/>
      <c r="BM1054" s="201"/>
    </row>
    <row r="1055" spans="1:65" ht="21" customHeight="1">
      <c r="A1055" s="201"/>
      <c r="B1055" s="201"/>
      <c r="C1055" s="201"/>
      <c r="D1055" s="201"/>
      <c r="G1055" s="263"/>
      <c r="I1055" s="201"/>
      <c r="J1055" s="201"/>
      <c r="K1055" s="201"/>
      <c r="L1055" s="201"/>
      <c r="M1055" s="201"/>
      <c r="N1055" s="201"/>
      <c r="O1055" s="201"/>
      <c r="P1055" s="201"/>
      <c r="Q1055" s="201"/>
      <c r="R1055" s="201"/>
      <c r="S1055" s="201"/>
      <c r="T1055" s="201"/>
      <c r="U1055" s="201"/>
      <c r="V1055" s="201"/>
      <c r="W1055" s="201"/>
      <c r="X1055" s="201"/>
      <c r="Y1055" s="201"/>
      <c r="Z1055" s="201"/>
      <c r="AA1055" s="201"/>
      <c r="AB1055" s="201"/>
      <c r="AC1055" s="201"/>
      <c r="AD1055" s="201"/>
      <c r="AE1055" s="201"/>
      <c r="AF1055" s="201"/>
      <c r="AG1055" s="201"/>
      <c r="AH1055" s="201"/>
      <c r="AI1055" s="201"/>
      <c r="AJ1055" s="201"/>
      <c r="AK1055" s="201"/>
      <c r="AL1055" s="201"/>
      <c r="AM1055" s="201"/>
      <c r="AN1055" s="201"/>
      <c r="AO1055" s="201"/>
      <c r="AT1055" s="201"/>
      <c r="BK1055" s="201"/>
      <c r="BL1055" s="201"/>
      <c r="BM1055" s="201"/>
    </row>
    <row r="1056" spans="1:65" ht="21" customHeight="1">
      <c r="A1056" s="201"/>
      <c r="B1056" s="201"/>
      <c r="C1056" s="201"/>
      <c r="D1056" s="201"/>
      <c r="G1056" s="263"/>
      <c r="I1056" s="201"/>
      <c r="J1056" s="201"/>
      <c r="K1056" s="201"/>
      <c r="L1056" s="201"/>
      <c r="M1056" s="201"/>
      <c r="N1056" s="201"/>
      <c r="O1056" s="201"/>
      <c r="P1056" s="201"/>
      <c r="Q1056" s="201"/>
      <c r="R1056" s="201"/>
      <c r="S1056" s="201"/>
      <c r="T1056" s="201"/>
      <c r="U1056" s="201"/>
      <c r="V1056" s="201"/>
      <c r="W1056" s="201"/>
      <c r="X1056" s="201"/>
      <c r="Y1056" s="201"/>
      <c r="Z1056" s="201"/>
      <c r="AA1056" s="201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T1056" s="201"/>
      <c r="BK1056" s="201"/>
      <c r="BL1056" s="201"/>
      <c r="BM1056" s="201"/>
    </row>
    <row r="1057" spans="1:65" ht="21" customHeight="1">
      <c r="A1057" s="201"/>
      <c r="B1057" s="201"/>
      <c r="C1057" s="201"/>
      <c r="D1057" s="201"/>
      <c r="G1057" s="263"/>
      <c r="I1057" s="201"/>
      <c r="J1057" s="201"/>
      <c r="K1057" s="201"/>
      <c r="L1057" s="201"/>
      <c r="M1057" s="201"/>
      <c r="N1057" s="201"/>
      <c r="O1057" s="201"/>
      <c r="P1057" s="201"/>
      <c r="Q1057" s="201"/>
      <c r="R1057" s="201"/>
      <c r="S1057" s="201"/>
      <c r="T1057" s="201"/>
      <c r="U1057" s="201"/>
      <c r="V1057" s="201"/>
      <c r="W1057" s="201"/>
      <c r="X1057" s="201"/>
      <c r="Y1057" s="201"/>
      <c r="Z1057" s="201"/>
      <c r="AA1057" s="201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T1057" s="201"/>
      <c r="BK1057" s="201"/>
      <c r="BL1057" s="201"/>
      <c r="BM1057" s="201"/>
    </row>
    <row r="1058" spans="1:65" ht="21" customHeight="1">
      <c r="A1058" s="201"/>
      <c r="B1058" s="201"/>
      <c r="C1058" s="201"/>
      <c r="D1058" s="201"/>
      <c r="G1058" s="263"/>
      <c r="I1058" s="201"/>
      <c r="J1058" s="201"/>
      <c r="K1058" s="201"/>
      <c r="L1058" s="201"/>
      <c r="M1058" s="201"/>
      <c r="N1058" s="201"/>
      <c r="O1058" s="201"/>
      <c r="P1058" s="201"/>
      <c r="Q1058" s="201"/>
      <c r="R1058" s="201"/>
      <c r="S1058" s="201"/>
      <c r="T1058" s="201"/>
      <c r="U1058" s="201"/>
      <c r="V1058" s="201"/>
      <c r="W1058" s="201"/>
      <c r="X1058" s="201"/>
      <c r="Y1058" s="201"/>
      <c r="Z1058" s="201"/>
      <c r="AA1058" s="201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T1058" s="201"/>
      <c r="BK1058" s="201"/>
      <c r="BL1058" s="201"/>
      <c r="BM1058" s="201"/>
    </row>
    <row r="1059" spans="1:65" ht="21" customHeight="1">
      <c r="A1059" s="201"/>
      <c r="B1059" s="201"/>
      <c r="C1059" s="201"/>
      <c r="D1059" s="201"/>
      <c r="G1059" s="263"/>
      <c r="I1059" s="201"/>
      <c r="J1059" s="201"/>
      <c r="K1059" s="201"/>
      <c r="L1059" s="201"/>
      <c r="M1059" s="201"/>
      <c r="N1059" s="201"/>
      <c r="O1059" s="201"/>
      <c r="P1059" s="201"/>
      <c r="Q1059" s="201"/>
      <c r="R1059" s="201"/>
      <c r="S1059" s="201"/>
      <c r="T1059" s="201"/>
      <c r="U1059" s="201"/>
      <c r="V1059" s="201"/>
      <c r="W1059" s="201"/>
      <c r="X1059" s="201"/>
      <c r="Y1059" s="201"/>
      <c r="Z1059" s="201"/>
      <c r="AA1059" s="201"/>
      <c r="AB1059" s="201"/>
      <c r="AC1059" s="201"/>
      <c r="AD1059" s="201"/>
      <c r="AE1059" s="201"/>
      <c r="AF1059" s="201"/>
      <c r="AG1059" s="201"/>
      <c r="AH1059" s="201"/>
      <c r="AI1059" s="201"/>
      <c r="AJ1059" s="201"/>
      <c r="AK1059" s="201"/>
      <c r="AL1059" s="201"/>
      <c r="AM1059" s="201"/>
      <c r="AN1059" s="201"/>
      <c r="AO1059" s="201"/>
      <c r="AT1059" s="201"/>
      <c r="BK1059" s="201"/>
      <c r="BL1059" s="201"/>
      <c r="BM1059" s="201"/>
    </row>
    <row r="1060" spans="1:65" ht="21" customHeight="1">
      <c r="A1060" s="201"/>
      <c r="B1060" s="201"/>
      <c r="C1060" s="201"/>
      <c r="D1060" s="201"/>
      <c r="G1060" s="263"/>
      <c r="I1060" s="201"/>
      <c r="J1060" s="201"/>
      <c r="K1060" s="201"/>
      <c r="L1060" s="201"/>
      <c r="M1060" s="201"/>
      <c r="N1060" s="201"/>
      <c r="O1060" s="201"/>
      <c r="P1060" s="201"/>
      <c r="Q1060" s="201"/>
      <c r="R1060" s="201"/>
      <c r="S1060" s="201"/>
      <c r="T1060" s="201"/>
      <c r="U1060" s="201"/>
      <c r="V1060" s="201"/>
      <c r="W1060" s="201"/>
      <c r="X1060" s="201"/>
      <c r="Y1060" s="201"/>
      <c r="Z1060" s="201"/>
      <c r="AA1060" s="201"/>
      <c r="AB1060" s="201"/>
      <c r="AC1060" s="201"/>
      <c r="AD1060" s="201"/>
      <c r="AE1060" s="201"/>
      <c r="AF1060" s="201"/>
      <c r="AG1060" s="201"/>
      <c r="AH1060" s="201"/>
      <c r="AI1060" s="201"/>
      <c r="AJ1060" s="201"/>
      <c r="AK1060" s="201"/>
      <c r="AL1060" s="201"/>
      <c r="AM1060" s="201"/>
      <c r="AN1060" s="201"/>
      <c r="AO1060" s="201"/>
      <c r="AT1060" s="201"/>
      <c r="BK1060" s="201"/>
      <c r="BL1060" s="201"/>
      <c r="BM1060" s="201"/>
    </row>
    <row r="1061" spans="1:65" ht="21" customHeight="1">
      <c r="A1061" s="201"/>
      <c r="B1061" s="201"/>
      <c r="C1061" s="201"/>
      <c r="D1061" s="201"/>
      <c r="G1061" s="263"/>
      <c r="I1061" s="201"/>
      <c r="J1061" s="201"/>
      <c r="K1061" s="201"/>
      <c r="L1061" s="201"/>
      <c r="M1061" s="201"/>
      <c r="N1061" s="201"/>
      <c r="O1061" s="201"/>
      <c r="P1061" s="201"/>
      <c r="Q1061" s="201"/>
      <c r="R1061" s="201"/>
      <c r="S1061" s="201"/>
      <c r="T1061" s="201"/>
      <c r="U1061" s="201"/>
      <c r="V1061" s="201"/>
      <c r="W1061" s="201"/>
      <c r="X1061" s="201"/>
      <c r="Y1061" s="201"/>
      <c r="Z1061" s="201"/>
      <c r="AA1061" s="201"/>
      <c r="AB1061" s="201"/>
      <c r="AC1061" s="201"/>
      <c r="AD1061" s="201"/>
      <c r="AE1061" s="201"/>
      <c r="AF1061" s="201"/>
      <c r="AG1061" s="201"/>
      <c r="AH1061" s="201"/>
      <c r="AI1061" s="201"/>
      <c r="AJ1061" s="201"/>
      <c r="AK1061" s="201"/>
      <c r="AL1061" s="201"/>
      <c r="AM1061" s="201"/>
      <c r="AN1061" s="201"/>
      <c r="AO1061" s="201"/>
      <c r="AT1061" s="201"/>
      <c r="BK1061" s="201"/>
      <c r="BL1061" s="201"/>
      <c r="BM1061" s="201"/>
    </row>
    <row r="1062" spans="1:65" ht="21" customHeight="1">
      <c r="A1062" s="201"/>
      <c r="B1062" s="201"/>
      <c r="C1062" s="201"/>
      <c r="D1062" s="201"/>
      <c r="G1062" s="263"/>
      <c r="I1062" s="201"/>
      <c r="J1062" s="201"/>
      <c r="K1062" s="201"/>
      <c r="L1062" s="201"/>
      <c r="M1062" s="201"/>
      <c r="N1062" s="201"/>
      <c r="O1062" s="201"/>
      <c r="P1062" s="201"/>
      <c r="Q1062" s="201"/>
      <c r="R1062" s="201"/>
      <c r="S1062" s="201"/>
      <c r="T1062" s="201"/>
      <c r="U1062" s="201"/>
      <c r="V1062" s="201"/>
      <c r="W1062" s="201"/>
      <c r="X1062" s="201"/>
      <c r="Y1062" s="201"/>
      <c r="Z1062" s="201"/>
      <c r="AA1062" s="201"/>
      <c r="AB1062" s="201"/>
      <c r="AC1062" s="201"/>
      <c r="AD1062" s="201"/>
      <c r="AE1062" s="201"/>
      <c r="AF1062" s="201"/>
      <c r="AG1062" s="201"/>
      <c r="AH1062" s="201"/>
      <c r="AI1062" s="201"/>
      <c r="AJ1062" s="201"/>
      <c r="AK1062" s="201"/>
      <c r="AL1062" s="201"/>
      <c r="AM1062" s="201"/>
      <c r="AN1062" s="201"/>
      <c r="AO1062" s="201"/>
      <c r="AT1062" s="201"/>
      <c r="BK1062" s="201"/>
      <c r="BL1062" s="201"/>
      <c r="BM1062" s="201"/>
    </row>
    <row r="1063" spans="1:65" ht="21" customHeight="1">
      <c r="A1063" s="201"/>
      <c r="B1063" s="201"/>
      <c r="C1063" s="201"/>
      <c r="D1063" s="201"/>
      <c r="G1063" s="263"/>
      <c r="I1063" s="201"/>
      <c r="J1063" s="201"/>
      <c r="K1063" s="201"/>
      <c r="L1063" s="201"/>
      <c r="M1063" s="201"/>
      <c r="N1063" s="201"/>
      <c r="O1063" s="201"/>
      <c r="P1063" s="201"/>
      <c r="Q1063" s="201"/>
      <c r="R1063" s="201"/>
      <c r="S1063" s="201"/>
      <c r="T1063" s="201"/>
      <c r="U1063" s="201"/>
      <c r="V1063" s="201"/>
      <c r="W1063" s="201"/>
      <c r="X1063" s="201"/>
      <c r="Y1063" s="201"/>
      <c r="Z1063" s="201"/>
      <c r="AA1063" s="201"/>
      <c r="AB1063" s="201"/>
      <c r="AC1063" s="201"/>
      <c r="AD1063" s="201"/>
      <c r="AE1063" s="201"/>
      <c r="AF1063" s="201"/>
      <c r="AG1063" s="201"/>
      <c r="AH1063" s="201"/>
      <c r="AI1063" s="201"/>
      <c r="AJ1063" s="201"/>
      <c r="AK1063" s="201"/>
      <c r="AL1063" s="201"/>
      <c r="AM1063" s="201"/>
      <c r="AN1063" s="201"/>
      <c r="AO1063" s="201"/>
      <c r="AT1063" s="201"/>
      <c r="BK1063" s="201"/>
      <c r="BL1063" s="201"/>
      <c r="BM1063" s="201"/>
    </row>
    <row r="1064" spans="1:65" ht="21" customHeight="1">
      <c r="A1064" s="201"/>
      <c r="B1064" s="201"/>
      <c r="C1064" s="201"/>
      <c r="D1064" s="201"/>
      <c r="G1064" s="263"/>
      <c r="I1064" s="201"/>
      <c r="J1064" s="201"/>
      <c r="K1064" s="201"/>
      <c r="L1064" s="201"/>
      <c r="M1064" s="201"/>
      <c r="N1064" s="201"/>
      <c r="O1064" s="201"/>
      <c r="P1064" s="201"/>
      <c r="Q1064" s="201"/>
      <c r="R1064" s="201"/>
      <c r="S1064" s="201"/>
      <c r="T1064" s="201"/>
      <c r="U1064" s="201"/>
      <c r="V1064" s="201"/>
      <c r="W1064" s="201"/>
      <c r="X1064" s="201"/>
      <c r="Y1064" s="201"/>
      <c r="Z1064" s="201"/>
      <c r="AA1064" s="201"/>
      <c r="AB1064" s="201"/>
      <c r="AC1064" s="201"/>
      <c r="AD1064" s="201"/>
      <c r="AE1064" s="201"/>
      <c r="AF1064" s="201"/>
      <c r="AG1064" s="201"/>
      <c r="AH1064" s="201"/>
      <c r="AI1064" s="201"/>
      <c r="AJ1064" s="201"/>
      <c r="AK1064" s="201"/>
      <c r="AL1064" s="201"/>
      <c r="AM1064" s="201"/>
      <c r="AN1064" s="201"/>
      <c r="AO1064" s="201"/>
      <c r="AT1064" s="201"/>
      <c r="BK1064" s="201"/>
      <c r="BL1064" s="201"/>
      <c r="BM1064" s="201"/>
    </row>
    <row r="1065" spans="1:65" ht="21" customHeight="1">
      <c r="A1065" s="201"/>
      <c r="B1065" s="201"/>
      <c r="C1065" s="201"/>
      <c r="D1065" s="201"/>
      <c r="G1065" s="263"/>
      <c r="I1065" s="201"/>
      <c r="J1065" s="201"/>
      <c r="K1065" s="201"/>
      <c r="L1065" s="201"/>
      <c r="M1065" s="201"/>
      <c r="N1065" s="201"/>
      <c r="O1065" s="201"/>
      <c r="P1065" s="201"/>
      <c r="Q1065" s="201"/>
      <c r="R1065" s="201"/>
      <c r="S1065" s="201"/>
      <c r="T1065" s="201"/>
      <c r="U1065" s="201"/>
      <c r="V1065" s="201"/>
      <c r="W1065" s="201"/>
      <c r="X1065" s="201"/>
      <c r="Y1065" s="201"/>
      <c r="Z1065" s="201"/>
      <c r="AA1065" s="201"/>
      <c r="AB1065" s="201"/>
      <c r="AC1065" s="201"/>
      <c r="AD1065" s="201"/>
      <c r="AE1065" s="201"/>
      <c r="AF1065" s="201"/>
      <c r="AG1065" s="201"/>
      <c r="AH1065" s="201"/>
      <c r="AI1065" s="201"/>
      <c r="AJ1065" s="201"/>
      <c r="AK1065" s="201"/>
      <c r="AL1065" s="201"/>
      <c r="AM1065" s="201"/>
      <c r="AN1065" s="201"/>
      <c r="AO1065" s="201"/>
      <c r="AT1065" s="201"/>
      <c r="BK1065" s="201"/>
      <c r="BL1065" s="201"/>
      <c r="BM1065" s="201"/>
    </row>
    <row r="1066" spans="1:65" ht="21" customHeight="1">
      <c r="A1066" s="201"/>
      <c r="B1066" s="201"/>
      <c r="C1066" s="201"/>
      <c r="D1066" s="201"/>
      <c r="G1066" s="263"/>
      <c r="I1066" s="201"/>
      <c r="J1066" s="201"/>
      <c r="K1066" s="201"/>
      <c r="L1066" s="201"/>
      <c r="M1066" s="201"/>
      <c r="N1066" s="201"/>
      <c r="O1066" s="201"/>
      <c r="P1066" s="201"/>
      <c r="Q1066" s="201"/>
      <c r="R1066" s="201"/>
      <c r="S1066" s="201"/>
      <c r="T1066" s="201"/>
      <c r="U1066" s="201"/>
      <c r="V1066" s="201"/>
      <c r="W1066" s="201"/>
      <c r="X1066" s="201"/>
      <c r="Y1066" s="201"/>
      <c r="Z1066" s="201"/>
      <c r="AA1066" s="201"/>
      <c r="AB1066" s="201"/>
      <c r="AC1066" s="201"/>
      <c r="AD1066" s="201"/>
      <c r="AE1066" s="201"/>
      <c r="AF1066" s="201"/>
      <c r="AG1066" s="201"/>
      <c r="AH1066" s="201"/>
      <c r="AI1066" s="201"/>
      <c r="AJ1066" s="201"/>
      <c r="AK1066" s="201"/>
      <c r="AL1066" s="201"/>
      <c r="AM1066" s="201"/>
      <c r="AN1066" s="201"/>
      <c r="AO1066" s="201"/>
      <c r="AT1066" s="201"/>
      <c r="BK1066" s="201"/>
      <c r="BL1066" s="201"/>
      <c r="BM1066" s="201"/>
    </row>
    <row r="1067" spans="1:65" ht="21" customHeight="1">
      <c r="A1067" s="201"/>
      <c r="B1067" s="201"/>
      <c r="C1067" s="201"/>
      <c r="D1067" s="201"/>
      <c r="G1067" s="263"/>
      <c r="I1067" s="201"/>
      <c r="J1067" s="201"/>
      <c r="K1067" s="201"/>
      <c r="L1067" s="201"/>
      <c r="M1067" s="201"/>
      <c r="N1067" s="201"/>
      <c r="O1067" s="201"/>
      <c r="P1067" s="201"/>
      <c r="Q1067" s="201"/>
      <c r="R1067" s="201"/>
      <c r="S1067" s="201"/>
      <c r="T1067" s="201"/>
      <c r="U1067" s="201"/>
      <c r="V1067" s="201"/>
      <c r="W1067" s="201"/>
      <c r="X1067" s="201"/>
      <c r="Y1067" s="201"/>
      <c r="Z1067" s="201"/>
      <c r="AA1067" s="201"/>
      <c r="AB1067" s="201"/>
      <c r="AC1067" s="201"/>
      <c r="AD1067" s="201"/>
      <c r="AE1067" s="201"/>
      <c r="AF1067" s="201"/>
      <c r="AG1067" s="201"/>
      <c r="AH1067" s="201"/>
      <c r="AI1067" s="201"/>
      <c r="AJ1067" s="201"/>
      <c r="AK1067" s="201"/>
      <c r="AL1067" s="201"/>
      <c r="AM1067" s="201"/>
      <c r="AN1067" s="201"/>
      <c r="AO1067" s="201"/>
      <c r="AT1067" s="201"/>
      <c r="BK1067" s="201"/>
      <c r="BL1067" s="201"/>
      <c r="BM1067" s="201"/>
    </row>
    <row r="1068" spans="1:65" ht="21" customHeight="1">
      <c r="A1068" s="201"/>
      <c r="B1068" s="201"/>
      <c r="C1068" s="201"/>
      <c r="D1068" s="201"/>
      <c r="G1068" s="263"/>
      <c r="I1068" s="201"/>
      <c r="J1068" s="201"/>
      <c r="K1068" s="201"/>
      <c r="L1068" s="201"/>
      <c r="M1068" s="201"/>
      <c r="N1068" s="201"/>
      <c r="O1068" s="201"/>
      <c r="P1068" s="201"/>
      <c r="Q1068" s="201"/>
      <c r="R1068" s="201"/>
      <c r="S1068" s="201"/>
      <c r="T1068" s="201"/>
      <c r="U1068" s="201"/>
      <c r="V1068" s="201"/>
      <c r="W1068" s="201"/>
      <c r="X1068" s="201"/>
      <c r="Y1068" s="201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T1068" s="201"/>
      <c r="BK1068" s="201"/>
      <c r="BL1068" s="201"/>
      <c r="BM1068" s="201"/>
    </row>
    <row r="1069" spans="1:65" ht="21" customHeight="1">
      <c r="A1069" s="201"/>
      <c r="B1069" s="201"/>
      <c r="C1069" s="201"/>
      <c r="D1069" s="201"/>
      <c r="G1069" s="263"/>
      <c r="I1069" s="201"/>
      <c r="J1069" s="201"/>
      <c r="K1069" s="201"/>
      <c r="L1069" s="201"/>
      <c r="M1069" s="201"/>
      <c r="N1069" s="201"/>
      <c r="O1069" s="201"/>
      <c r="P1069" s="201"/>
      <c r="Q1069" s="201"/>
      <c r="R1069" s="201"/>
      <c r="S1069" s="201"/>
      <c r="T1069" s="201"/>
      <c r="U1069" s="201"/>
      <c r="V1069" s="201"/>
      <c r="W1069" s="201"/>
      <c r="X1069" s="201"/>
      <c r="Y1069" s="201"/>
      <c r="Z1069" s="201"/>
      <c r="AA1069" s="201"/>
      <c r="AB1069" s="201"/>
      <c r="AC1069" s="201"/>
      <c r="AD1069" s="201"/>
      <c r="AE1069" s="201"/>
      <c r="AF1069" s="201"/>
      <c r="AG1069" s="201"/>
      <c r="AH1069" s="201"/>
      <c r="AI1069" s="201"/>
      <c r="AJ1069" s="201"/>
      <c r="AK1069" s="201"/>
      <c r="AL1069" s="201"/>
      <c r="AM1069" s="201"/>
      <c r="AN1069" s="201"/>
      <c r="AO1069" s="201"/>
      <c r="AT1069" s="201"/>
      <c r="BK1069" s="201"/>
      <c r="BL1069" s="201"/>
      <c r="BM1069" s="201"/>
    </row>
    <row r="1070" spans="1:65" ht="21" customHeight="1">
      <c r="A1070" s="201"/>
      <c r="B1070" s="201"/>
      <c r="C1070" s="201"/>
      <c r="D1070" s="201"/>
      <c r="G1070" s="263"/>
      <c r="I1070" s="201"/>
      <c r="J1070" s="201"/>
      <c r="K1070" s="201"/>
      <c r="L1070" s="201"/>
      <c r="M1070" s="201"/>
      <c r="N1070" s="201"/>
      <c r="O1070" s="201"/>
      <c r="P1070" s="201"/>
      <c r="Q1070" s="201"/>
      <c r="R1070" s="201"/>
      <c r="S1070" s="201"/>
      <c r="T1070" s="201"/>
      <c r="U1070" s="201"/>
      <c r="V1070" s="201"/>
      <c r="W1070" s="201"/>
      <c r="X1070" s="201"/>
      <c r="Y1070" s="201"/>
      <c r="Z1070" s="201"/>
      <c r="AA1070" s="201"/>
      <c r="AB1070" s="201"/>
      <c r="AC1070" s="201"/>
      <c r="AD1070" s="201"/>
      <c r="AE1070" s="201"/>
      <c r="AF1070" s="201"/>
      <c r="AG1070" s="201"/>
      <c r="AH1070" s="201"/>
      <c r="AI1070" s="201"/>
      <c r="AJ1070" s="201"/>
      <c r="AK1070" s="201"/>
      <c r="AL1070" s="201"/>
      <c r="AM1070" s="201"/>
      <c r="AN1070" s="201"/>
      <c r="AO1070" s="201"/>
      <c r="AT1070" s="201"/>
      <c r="BK1070" s="201"/>
      <c r="BL1070" s="201"/>
      <c r="BM1070" s="201"/>
    </row>
    <row r="1071" spans="1:65" ht="21" customHeight="1">
      <c r="A1071" s="201"/>
      <c r="B1071" s="201"/>
      <c r="C1071" s="201"/>
      <c r="D1071" s="201"/>
      <c r="G1071" s="263"/>
      <c r="I1071" s="201"/>
      <c r="J1071" s="201"/>
      <c r="K1071" s="201"/>
      <c r="L1071" s="201"/>
      <c r="M1071" s="201"/>
      <c r="N1071" s="201"/>
      <c r="O1071" s="201"/>
      <c r="P1071" s="201"/>
      <c r="Q1071" s="201"/>
      <c r="R1071" s="201"/>
      <c r="S1071" s="201"/>
      <c r="T1071" s="201"/>
      <c r="U1071" s="201"/>
      <c r="V1071" s="201"/>
      <c r="W1071" s="201"/>
      <c r="X1071" s="201"/>
      <c r="Y1071" s="201"/>
      <c r="Z1071" s="201"/>
      <c r="AA1071" s="201"/>
      <c r="AB1071" s="201"/>
      <c r="AC1071" s="201"/>
      <c r="AD1071" s="201"/>
      <c r="AE1071" s="201"/>
      <c r="AF1071" s="201"/>
      <c r="AG1071" s="201"/>
      <c r="AH1071" s="201"/>
      <c r="AI1071" s="201"/>
      <c r="AJ1071" s="201"/>
      <c r="AK1071" s="201"/>
      <c r="AL1071" s="201"/>
      <c r="AM1071" s="201"/>
      <c r="AN1071" s="201"/>
      <c r="AO1071" s="201"/>
      <c r="AT1071" s="201"/>
      <c r="BK1071" s="201"/>
      <c r="BL1071" s="201"/>
      <c r="BM1071" s="201"/>
    </row>
    <row r="1072" spans="1:65" ht="21" customHeight="1">
      <c r="A1072" s="201"/>
      <c r="B1072" s="201"/>
      <c r="C1072" s="201"/>
      <c r="D1072" s="201"/>
      <c r="G1072" s="263"/>
      <c r="I1072" s="201"/>
      <c r="J1072" s="201"/>
      <c r="K1072" s="201"/>
      <c r="L1072" s="201"/>
      <c r="M1072" s="201"/>
      <c r="N1072" s="201"/>
      <c r="O1072" s="201"/>
      <c r="P1072" s="201"/>
      <c r="Q1072" s="201"/>
      <c r="R1072" s="201"/>
      <c r="S1072" s="201"/>
      <c r="T1072" s="201"/>
      <c r="U1072" s="201"/>
      <c r="V1072" s="201"/>
      <c r="W1072" s="201"/>
      <c r="X1072" s="201"/>
      <c r="Y1072" s="201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T1072" s="201"/>
      <c r="BK1072" s="201"/>
      <c r="BL1072" s="201"/>
      <c r="BM1072" s="201"/>
    </row>
    <row r="1073" spans="1:65" ht="21" customHeight="1">
      <c r="A1073" s="201"/>
      <c r="B1073" s="201"/>
      <c r="C1073" s="201"/>
      <c r="D1073" s="201"/>
      <c r="G1073" s="263"/>
      <c r="I1073" s="201"/>
      <c r="J1073" s="201"/>
      <c r="K1073" s="201"/>
      <c r="L1073" s="201"/>
      <c r="M1073" s="201"/>
      <c r="N1073" s="201"/>
      <c r="O1073" s="201"/>
      <c r="P1073" s="201"/>
      <c r="Q1073" s="201"/>
      <c r="R1073" s="201"/>
      <c r="S1073" s="201"/>
      <c r="T1073" s="201"/>
      <c r="U1073" s="201"/>
      <c r="V1073" s="201"/>
      <c r="W1073" s="201"/>
      <c r="X1073" s="201"/>
      <c r="Y1073" s="201"/>
      <c r="Z1073" s="201"/>
      <c r="AA1073" s="201"/>
      <c r="AB1073" s="201"/>
      <c r="AC1073" s="201"/>
      <c r="AD1073" s="201"/>
      <c r="AE1073" s="201"/>
      <c r="AF1073" s="201"/>
      <c r="AG1073" s="201"/>
      <c r="AH1073" s="201"/>
      <c r="AI1073" s="201"/>
      <c r="AJ1073" s="201"/>
      <c r="AK1073" s="201"/>
      <c r="AL1073" s="201"/>
      <c r="AM1073" s="201"/>
      <c r="AN1073" s="201"/>
      <c r="AO1073" s="201"/>
      <c r="AT1073" s="201"/>
      <c r="BK1073" s="201"/>
      <c r="BL1073" s="201"/>
      <c r="BM1073" s="201"/>
    </row>
    <row r="1074" spans="1:65" ht="21" customHeight="1">
      <c r="A1074" s="201"/>
      <c r="B1074" s="201"/>
      <c r="C1074" s="201"/>
      <c r="D1074" s="201"/>
      <c r="G1074" s="263"/>
      <c r="I1074" s="201"/>
      <c r="J1074" s="201"/>
      <c r="K1074" s="201"/>
      <c r="L1074" s="201"/>
      <c r="M1074" s="201"/>
      <c r="N1074" s="201"/>
      <c r="O1074" s="201"/>
      <c r="P1074" s="201"/>
      <c r="Q1074" s="201"/>
      <c r="R1074" s="201"/>
      <c r="S1074" s="201"/>
      <c r="T1074" s="201"/>
      <c r="U1074" s="201"/>
      <c r="V1074" s="201"/>
      <c r="W1074" s="201"/>
      <c r="X1074" s="201"/>
      <c r="Y1074" s="201"/>
      <c r="Z1074" s="201"/>
      <c r="AA1074" s="201"/>
      <c r="AB1074" s="201"/>
      <c r="AC1074" s="201"/>
      <c r="AD1074" s="201"/>
      <c r="AE1074" s="201"/>
      <c r="AF1074" s="201"/>
      <c r="AG1074" s="201"/>
      <c r="AH1074" s="201"/>
      <c r="AI1074" s="201"/>
      <c r="AJ1074" s="201"/>
      <c r="AK1074" s="201"/>
      <c r="AL1074" s="201"/>
      <c r="AM1074" s="201"/>
      <c r="AN1074" s="201"/>
      <c r="AO1074" s="201"/>
      <c r="AT1074" s="201"/>
      <c r="BK1074" s="201"/>
      <c r="BL1074" s="201"/>
      <c r="BM1074" s="201"/>
    </row>
    <row r="1075" spans="1:65" ht="21" customHeight="1">
      <c r="A1075" s="201"/>
      <c r="B1075" s="201"/>
      <c r="C1075" s="201"/>
      <c r="D1075" s="201"/>
      <c r="G1075" s="263"/>
      <c r="I1075" s="201"/>
      <c r="J1075" s="201"/>
      <c r="K1075" s="201"/>
      <c r="L1075" s="201"/>
      <c r="M1075" s="201"/>
      <c r="N1075" s="201"/>
      <c r="O1075" s="201"/>
      <c r="P1075" s="201"/>
      <c r="Q1075" s="201"/>
      <c r="R1075" s="201"/>
      <c r="S1075" s="201"/>
      <c r="T1075" s="201"/>
      <c r="U1075" s="201"/>
      <c r="V1075" s="201"/>
      <c r="W1075" s="201"/>
      <c r="X1075" s="201"/>
      <c r="Y1075" s="201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T1075" s="201"/>
      <c r="BK1075" s="201"/>
      <c r="BL1075" s="201"/>
      <c r="BM1075" s="201"/>
    </row>
    <row r="1076" spans="1:65" ht="21" customHeight="1">
      <c r="A1076" s="201"/>
      <c r="B1076" s="201"/>
      <c r="C1076" s="201"/>
      <c r="D1076" s="201"/>
      <c r="G1076" s="263"/>
      <c r="I1076" s="201"/>
      <c r="J1076" s="201"/>
      <c r="K1076" s="201"/>
      <c r="L1076" s="201"/>
      <c r="M1076" s="201"/>
      <c r="N1076" s="201"/>
      <c r="O1076" s="201"/>
      <c r="P1076" s="201"/>
      <c r="Q1076" s="201"/>
      <c r="R1076" s="201"/>
      <c r="S1076" s="201"/>
      <c r="T1076" s="201"/>
      <c r="U1076" s="201"/>
      <c r="V1076" s="201"/>
      <c r="W1076" s="201"/>
      <c r="X1076" s="201"/>
      <c r="Y1076" s="201"/>
      <c r="Z1076" s="201"/>
      <c r="AA1076" s="201"/>
      <c r="AB1076" s="201"/>
      <c r="AC1076" s="201"/>
      <c r="AD1076" s="201"/>
      <c r="AE1076" s="201"/>
      <c r="AF1076" s="201"/>
      <c r="AG1076" s="201"/>
      <c r="AH1076" s="201"/>
      <c r="AI1076" s="201"/>
      <c r="AJ1076" s="201"/>
      <c r="AK1076" s="201"/>
      <c r="AL1076" s="201"/>
      <c r="AM1076" s="201"/>
      <c r="AN1076" s="201"/>
      <c r="AO1076" s="201"/>
      <c r="AT1076" s="201"/>
      <c r="BK1076" s="201"/>
      <c r="BL1076" s="201"/>
      <c r="BM1076" s="201"/>
    </row>
    <row r="1077" spans="1:65" ht="21" customHeight="1">
      <c r="A1077" s="201"/>
      <c r="B1077" s="201"/>
      <c r="C1077" s="201"/>
      <c r="D1077" s="201"/>
      <c r="G1077" s="263"/>
      <c r="I1077" s="201"/>
      <c r="J1077" s="201"/>
      <c r="K1077" s="201"/>
      <c r="L1077" s="201"/>
      <c r="M1077" s="201"/>
      <c r="N1077" s="201"/>
      <c r="O1077" s="201"/>
      <c r="P1077" s="201"/>
      <c r="Q1077" s="201"/>
      <c r="R1077" s="201"/>
      <c r="S1077" s="201"/>
      <c r="T1077" s="201"/>
      <c r="U1077" s="201"/>
      <c r="V1077" s="201"/>
      <c r="W1077" s="201"/>
      <c r="X1077" s="201"/>
      <c r="Y1077" s="201"/>
      <c r="Z1077" s="201"/>
      <c r="AA1077" s="201"/>
      <c r="AB1077" s="201"/>
      <c r="AC1077" s="201"/>
      <c r="AD1077" s="201"/>
      <c r="AE1077" s="201"/>
      <c r="AF1077" s="201"/>
      <c r="AG1077" s="201"/>
      <c r="AH1077" s="201"/>
      <c r="AI1077" s="201"/>
      <c r="AJ1077" s="201"/>
      <c r="AK1077" s="201"/>
      <c r="AL1077" s="201"/>
      <c r="AM1077" s="201"/>
      <c r="AN1077" s="201"/>
      <c r="AO1077" s="201"/>
      <c r="AT1077" s="201"/>
      <c r="BK1077" s="201"/>
      <c r="BL1077" s="201"/>
      <c r="BM1077" s="201"/>
    </row>
    <row r="1078" spans="1:65" ht="21" customHeight="1">
      <c r="A1078" s="201"/>
      <c r="B1078" s="201"/>
      <c r="C1078" s="201"/>
      <c r="D1078" s="201"/>
      <c r="G1078" s="263"/>
      <c r="I1078" s="201"/>
      <c r="J1078" s="201"/>
      <c r="K1078" s="201"/>
      <c r="L1078" s="201"/>
      <c r="M1078" s="201"/>
      <c r="N1078" s="201"/>
      <c r="O1078" s="201"/>
      <c r="P1078" s="201"/>
      <c r="Q1078" s="201"/>
      <c r="R1078" s="201"/>
      <c r="S1078" s="201"/>
      <c r="T1078" s="201"/>
      <c r="U1078" s="201"/>
      <c r="V1078" s="201"/>
      <c r="W1078" s="201"/>
      <c r="X1078" s="201"/>
      <c r="Y1078" s="201"/>
      <c r="Z1078" s="201"/>
      <c r="AA1078" s="201"/>
      <c r="AB1078" s="201"/>
      <c r="AC1078" s="201"/>
      <c r="AD1078" s="201"/>
      <c r="AE1078" s="201"/>
      <c r="AF1078" s="201"/>
      <c r="AG1078" s="201"/>
      <c r="AH1078" s="201"/>
      <c r="AI1078" s="201"/>
      <c r="AJ1078" s="201"/>
      <c r="AK1078" s="201"/>
      <c r="AL1078" s="201"/>
      <c r="AM1078" s="201"/>
      <c r="AN1078" s="201"/>
      <c r="AO1078" s="201"/>
      <c r="AT1078" s="201"/>
      <c r="BK1078" s="201"/>
      <c r="BL1078" s="201"/>
      <c r="BM1078" s="201"/>
    </row>
    <row r="1079" spans="1:65" ht="21" customHeight="1">
      <c r="A1079" s="201"/>
      <c r="B1079" s="201"/>
      <c r="C1079" s="201"/>
      <c r="D1079" s="201"/>
      <c r="G1079" s="263"/>
      <c r="I1079" s="201"/>
      <c r="J1079" s="201"/>
      <c r="K1079" s="201"/>
      <c r="L1079" s="201"/>
      <c r="M1079" s="201"/>
      <c r="N1079" s="201"/>
      <c r="O1079" s="201"/>
      <c r="P1079" s="201"/>
      <c r="Q1079" s="201"/>
      <c r="R1079" s="201"/>
      <c r="S1079" s="201"/>
      <c r="T1079" s="201"/>
      <c r="U1079" s="201"/>
      <c r="V1079" s="201"/>
      <c r="W1079" s="201"/>
      <c r="X1079" s="201"/>
      <c r="Y1079" s="201"/>
      <c r="Z1079" s="201"/>
      <c r="AA1079" s="201"/>
      <c r="AB1079" s="201"/>
      <c r="AC1079" s="201"/>
      <c r="AD1079" s="201"/>
      <c r="AE1079" s="201"/>
      <c r="AF1079" s="201"/>
      <c r="AG1079" s="201"/>
      <c r="AH1079" s="201"/>
      <c r="AI1079" s="201"/>
      <c r="AJ1079" s="201"/>
      <c r="AK1079" s="201"/>
      <c r="AL1079" s="201"/>
      <c r="AM1079" s="201"/>
      <c r="AN1079" s="201"/>
      <c r="AO1079" s="201"/>
      <c r="AT1079" s="201"/>
      <c r="BK1079" s="201"/>
      <c r="BL1079" s="201"/>
      <c r="BM1079" s="201"/>
    </row>
    <row r="1080" spans="1:65" ht="21" customHeight="1">
      <c r="A1080" s="201"/>
      <c r="B1080" s="201"/>
      <c r="C1080" s="201"/>
      <c r="D1080" s="201"/>
      <c r="G1080" s="263"/>
      <c r="I1080" s="201"/>
      <c r="J1080" s="201"/>
      <c r="K1080" s="201"/>
      <c r="L1080" s="201"/>
      <c r="M1080" s="201"/>
      <c r="N1080" s="201"/>
      <c r="O1080" s="201"/>
      <c r="P1080" s="201"/>
      <c r="Q1080" s="201"/>
      <c r="R1080" s="201"/>
      <c r="S1080" s="201"/>
      <c r="T1080" s="201"/>
      <c r="U1080" s="201"/>
      <c r="V1080" s="201"/>
      <c r="W1080" s="201"/>
      <c r="X1080" s="201"/>
      <c r="Y1080" s="201"/>
      <c r="Z1080" s="201"/>
      <c r="AA1080" s="201"/>
      <c r="AB1080" s="201"/>
      <c r="AC1080" s="201"/>
      <c r="AD1080" s="201"/>
      <c r="AE1080" s="201"/>
      <c r="AF1080" s="201"/>
      <c r="AG1080" s="201"/>
      <c r="AH1080" s="201"/>
      <c r="AI1080" s="201"/>
      <c r="AJ1080" s="201"/>
      <c r="AK1080" s="201"/>
      <c r="AL1080" s="201"/>
      <c r="AM1080" s="201"/>
      <c r="AN1080" s="201"/>
      <c r="AO1080" s="201"/>
      <c r="AT1080" s="201"/>
      <c r="BK1080" s="201"/>
      <c r="BL1080" s="201"/>
      <c r="BM1080" s="201"/>
    </row>
    <row r="1081" spans="1:65" ht="21" customHeight="1">
      <c r="A1081" s="201"/>
      <c r="B1081" s="201"/>
      <c r="C1081" s="201"/>
      <c r="D1081" s="201"/>
      <c r="G1081" s="263"/>
      <c r="I1081" s="201"/>
      <c r="J1081" s="201"/>
      <c r="K1081" s="201"/>
      <c r="L1081" s="201"/>
      <c r="M1081" s="201"/>
      <c r="N1081" s="201"/>
      <c r="O1081" s="201"/>
      <c r="P1081" s="201"/>
      <c r="Q1081" s="201"/>
      <c r="R1081" s="201"/>
      <c r="S1081" s="201"/>
      <c r="T1081" s="201"/>
      <c r="U1081" s="201"/>
      <c r="V1081" s="201"/>
      <c r="W1081" s="201"/>
      <c r="X1081" s="201"/>
      <c r="Y1081" s="201"/>
      <c r="Z1081" s="201"/>
      <c r="AA1081" s="201"/>
      <c r="AB1081" s="201"/>
      <c r="AC1081" s="201"/>
      <c r="AD1081" s="201"/>
      <c r="AE1081" s="201"/>
      <c r="AF1081" s="201"/>
      <c r="AG1081" s="201"/>
      <c r="AH1081" s="201"/>
      <c r="AI1081" s="201"/>
      <c r="AJ1081" s="201"/>
      <c r="AK1081" s="201"/>
      <c r="AL1081" s="201"/>
      <c r="AM1081" s="201"/>
      <c r="AN1081" s="201"/>
      <c r="AO1081" s="201"/>
      <c r="AT1081" s="201"/>
      <c r="BK1081" s="201"/>
      <c r="BL1081" s="201"/>
      <c r="BM1081" s="201"/>
    </row>
    <row r="1082" spans="1:65" ht="21" customHeight="1">
      <c r="A1082" s="201"/>
      <c r="B1082" s="201"/>
      <c r="C1082" s="201"/>
      <c r="D1082" s="201"/>
      <c r="G1082" s="263"/>
      <c r="I1082" s="201"/>
      <c r="J1082" s="201"/>
      <c r="K1082" s="201"/>
      <c r="L1082" s="201"/>
      <c r="M1082" s="201"/>
      <c r="N1082" s="201"/>
      <c r="O1082" s="201"/>
      <c r="P1082" s="201"/>
      <c r="Q1082" s="201"/>
      <c r="R1082" s="201"/>
      <c r="S1082" s="201"/>
      <c r="T1082" s="201"/>
      <c r="U1082" s="201"/>
      <c r="V1082" s="201"/>
      <c r="W1082" s="201"/>
      <c r="X1082" s="201"/>
      <c r="Y1082" s="201"/>
      <c r="Z1082" s="201"/>
      <c r="AA1082" s="201"/>
      <c r="AB1082" s="201"/>
      <c r="AC1082" s="201"/>
      <c r="AD1082" s="201"/>
      <c r="AE1082" s="201"/>
      <c r="AF1082" s="201"/>
      <c r="AG1082" s="201"/>
      <c r="AH1082" s="201"/>
      <c r="AI1082" s="201"/>
      <c r="AJ1082" s="201"/>
      <c r="AK1082" s="201"/>
      <c r="AL1082" s="201"/>
      <c r="AM1082" s="201"/>
      <c r="AN1082" s="201"/>
      <c r="AO1082" s="201"/>
      <c r="AT1082" s="201"/>
      <c r="BK1082" s="201"/>
      <c r="BL1082" s="201"/>
      <c r="BM1082" s="201"/>
    </row>
    <row r="1083" spans="1:65" ht="21" customHeight="1">
      <c r="A1083" s="201"/>
      <c r="B1083" s="201"/>
      <c r="C1083" s="201"/>
      <c r="D1083" s="201"/>
      <c r="G1083" s="263"/>
      <c r="I1083" s="201"/>
      <c r="J1083" s="201"/>
      <c r="K1083" s="201"/>
      <c r="L1083" s="201"/>
      <c r="M1083" s="201"/>
      <c r="N1083" s="201"/>
      <c r="O1083" s="201"/>
      <c r="P1083" s="201"/>
      <c r="Q1083" s="201"/>
      <c r="R1083" s="201"/>
      <c r="S1083" s="201"/>
      <c r="T1083" s="201"/>
      <c r="U1083" s="201"/>
      <c r="V1083" s="201"/>
      <c r="W1083" s="201"/>
      <c r="X1083" s="201"/>
      <c r="Y1083" s="201"/>
      <c r="Z1083" s="201"/>
      <c r="AA1083" s="201"/>
      <c r="AB1083" s="201"/>
      <c r="AC1083" s="201"/>
      <c r="AD1083" s="201"/>
      <c r="AE1083" s="201"/>
      <c r="AF1083" s="201"/>
      <c r="AG1083" s="201"/>
      <c r="AH1083" s="201"/>
      <c r="AI1083" s="201"/>
      <c r="AJ1083" s="201"/>
      <c r="AK1083" s="201"/>
      <c r="AL1083" s="201"/>
      <c r="AM1083" s="201"/>
      <c r="AN1083" s="201"/>
      <c r="AO1083" s="201"/>
      <c r="AT1083" s="201"/>
      <c r="BK1083" s="201"/>
      <c r="BL1083" s="201"/>
      <c r="BM1083" s="201"/>
    </row>
    <row r="1084" spans="1:65" ht="21" customHeight="1">
      <c r="A1084" s="201"/>
      <c r="B1084" s="201"/>
      <c r="C1084" s="201"/>
      <c r="D1084" s="201"/>
      <c r="G1084" s="263"/>
      <c r="I1084" s="201"/>
      <c r="J1084" s="201"/>
      <c r="K1084" s="201"/>
      <c r="L1084" s="201"/>
      <c r="M1084" s="201"/>
      <c r="N1084" s="201"/>
      <c r="O1084" s="201"/>
      <c r="P1084" s="201"/>
      <c r="Q1084" s="201"/>
      <c r="R1084" s="201"/>
      <c r="S1084" s="201"/>
      <c r="T1084" s="201"/>
      <c r="U1084" s="201"/>
      <c r="V1084" s="201"/>
      <c r="W1084" s="201"/>
      <c r="X1084" s="201"/>
      <c r="Y1084" s="201"/>
      <c r="Z1084" s="201"/>
      <c r="AA1084" s="201"/>
      <c r="AB1084" s="201"/>
      <c r="AC1084" s="201"/>
      <c r="AD1084" s="201"/>
      <c r="AE1084" s="201"/>
      <c r="AF1084" s="201"/>
      <c r="AG1084" s="201"/>
      <c r="AH1084" s="201"/>
      <c r="AI1084" s="201"/>
      <c r="AJ1084" s="201"/>
      <c r="AK1084" s="201"/>
      <c r="AL1084" s="201"/>
      <c r="AM1084" s="201"/>
      <c r="AN1084" s="201"/>
      <c r="AO1084" s="201"/>
      <c r="AT1084" s="201"/>
      <c r="BK1084" s="201"/>
      <c r="BL1084" s="201"/>
      <c r="BM1084" s="201"/>
    </row>
    <row r="1085" spans="1:65" ht="21" customHeight="1">
      <c r="A1085" s="201"/>
      <c r="B1085" s="201"/>
      <c r="C1085" s="201"/>
      <c r="D1085" s="201"/>
      <c r="G1085" s="263"/>
      <c r="I1085" s="201"/>
      <c r="J1085" s="201"/>
      <c r="K1085" s="201"/>
      <c r="L1085" s="201"/>
      <c r="M1085" s="201"/>
      <c r="N1085" s="201"/>
      <c r="O1085" s="201"/>
      <c r="P1085" s="201"/>
      <c r="Q1085" s="201"/>
      <c r="R1085" s="201"/>
      <c r="S1085" s="201"/>
      <c r="T1085" s="201"/>
      <c r="U1085" s="201"/>
      <c r="V1085" s="201"/>
      <c r="W1085" s="201"/>
      <c r="X1085" s="201"/>
      <c r="Y1085" s="201"/>
      <c r="Z1085" s="201"/>
      <c r="AA1085" s="201"/>
      <c r="AB1085" s="201"/>
      <c r="AC1085" s="201"/>
      <c r="AD1085" s="201"/>
      <c r="AE1085" s="201"/>
      <c r="AF1085" s="201"/>
      <c r="AG1085" s="201"/>
      <c r="AH1085" s="201"/>
      <c r="AI1085" s="201"/>
      <c r="AJ1085" s="201"/>
      <c r="AK1085" s="201"/>
      <c r="AL1085" s="201"/>
      <c r="AM1085" s="201"/>
      <c r="AN1085" s="201"/>
      <c r="AO1085" s="201"/>
      <c r="AT1085" s="201"/>
      <c r="BK1085" s="201"/>
      <c r="BL1085" s="201"/>
      <c r="BM1085" s="201"/>
    </row>
    <row r="1086" spans="1:65" ht="21" customHeight="1">
      <c r="A1086" s="201"/>
      <c r="B1086" s="201"/>
      <c r="C1086" s="201"/>
      <c r="D1086" s="201"/>
      <c r="G1086" s="263"/>
      <c r="I1086" s="201"/>
      <c r="J1086" s="201"/>
      <c r="K1086" s="201"/>
      <c r="L1086" s="201"/>
      <c r="M1086" s="201"/>
      <c r="N1086" s="201"/>
      <c r="O1086" s="201"/>
      <c r="P1086" s="201"/>
      <c r="Q1086" s="201"/>
      <c r="R1086" s="201"/>
      <c r="S1086" s="201"/>
      <c r="T1086" s="201"/>
      <c r="U1086" s="201"/>
      <c r="V1086" s="201"/>
      <c r="W1086" s="201"/>
      <c r="X1086" s="201"/>
      <c r="Y1086" s="201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T1086" s="201"/>
      <c r="BK1086" s="201"/>
      <c r="BL1086" s="201"/>
      <c r="BM1086" s="201"/>
    </row>
    <row r="1087" spans="1:65" ht="21" customHeight="1">
      <c r="A1087" s="201"/>
      <c r="B1087" s="201"/>
      <c r="C1087" s="201"/>
      <c r="D1087" s="201"/>
      <c r="G1087" s="263"/>
      <c r="I1087" s="201"/>
      <c r="J1087" s="201"/>
      <c r="K1087" s="201"/>
      <c r="L1087" s="201"/>
      <c r="M1087" s="201"/>
      <c r="N1087" s="201"/>
      <c r="O1087" s="201"/>
      <c r="P1087" s="201"/>
      <c r="Q1087" s="201"/>
      <c r="R1087" s="201"/>
      <c r="S1087" s="201"/>
      <c r="T1087" s="201"/>
      <c r="U1087" s="201"/>
      <c r="V1087" s="201"/>
      <c r="W1087" s="201"/>
      <c r="X1087" s="201"/>
      <c r="Y1087" s="201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T1087" s="201"/>
      <c r="BK1087" s="201"/>
      <c r="BL1087" s="201"/>
      <c r="BM1087" s="201"/>
    </row>
    <row r="1088" spans="1:65" ht="21" customHeight="1">
      <c r="A1088" s="201"/>
      <c r="B1088" s="201"/>
      <c r="C1088" s="201"/>
      <c r="D1088" s="201"/>
      <c r="G1088" s="263"/>
      <c r="I1088" s="201"/>
      <c r="J1088" s="201"/>
      <c r="K1088" s="201"/>
      <c r="L1088" s="201"/>
      <c r="M1088" s="201"/>
      <c r="N1088" s="201"/>
      <c r="O1088" s="201"/>
      <c r="P1088" s="201"/>
      <c r="Q1088" s="201"/>
      <c r="R1088" s="201"/>
      <c r="S1088" s="201"/>
      <c r="T1088" s="201"/>
      <c r="U1088" s="201"/>
      <c r="V1088" s="201"/>
      <c r="W1088" s="201"/>
      <c r="X1088" s="201"/>
      <c r="Y1088" s="201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T1088" s="201"/>
      <c r="BK1088" s="201"/>
      <c r="BL1088" s="201"/>
      <c r="BM1088" s="201"/>
    </row>
    <row r="1089" spans="1:65" ht="21" customHeight="1">
      <c r="A1089" s="201"/>
      <c r="B1089" s="201"/>
      <c r="C1089" s="201"/>
      <c r="D1089" s="201"/>
      <c r="G1089" s="263"/>
      <c r="I1089" s="201"/>
      <c r="J1089" s="201"/>
      <c r="K1089" s="201"/>
      <c r="L1089" s="201"/>
      <c r="M1089" s="201"/>
      <c r="N1089" s="201"/>
      <c r="O1089" s="201"/>
      <c r="P1089" s="201"/>
      <c r="Q1089" s="201"/>
      <c r="R1089" s="201"/>
      <c r="S1089" s="201"/>
      <c r="T1089" s="201"/>
      <c r="U1089" s="201"/>
      <c r="V1089" s="201"/>
      <c r="W1089" s="201"/>
      <c r="X1089" s="201"/>
      <c r="Y1089" s="201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T1089" s="201"/>
      <c r="BK1089" s="201"/>
      <c r="BL1089" s="201"/>
      <c r="BM1089" s="201"/>
    </row>
    <row r="1090" spans="1:65" ht="21" customHeight="1">
      <c r="A1090" s="201"/>
      <c r="B1090" s="201"/>
      <c r="C1090" s="201"/>
      <c r="D1090" s="201"/>
      <c r="G1090" s="263"/>
      <c r="I1090" s="201"/>
      <c r="J1090" s="201"/>
      <c r="K1090" s="201"/>
      <c r="L1090" s="201"/>
      <c r="M1090" s="201"/>
      <c r="N1090" s="201"/>
      <c r="O1090" s="201"/>
      <c r="P1090" s="201"/>
      <c r="Q1090" s="201"/>
      <c r="R1090" s="201"/>
      <c r="S1090" s="201"/>
      <c r="T1090" s="201"/>
      <c r="U1090" s="201"/>
      <c r="V1090" s="201"/>
      <c r="W1090" s="201"/>
      <c r="X1090" s="201"/>
      <c r="Y1090" s="201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T1090" s="201"/>
      <c r="BK1090" s="201"/>
      <c r="BL1090" s="201"/>
      <c r="BM1090" s="201"/>
    </row>
    <row r="1091" spans="1:65" ht="21" customHeight="1">
      <c r="A1091" s="201"/>
      <c r="B1091" s="201"/>
      <c r="C1091" s="201"/>
      <c r="D1091" s="201"/>
      <c r="G1091" s="263"/>
      <c r="I1091" s="201"/>
      <c r="J1091" s="201"/>
      <c r="K1091" s="201"/>
      <c r="L1091" s="201"/>
      <c r="M1091" s="201"/>
      <c r="N1091" s="201"/>
      <c r="O1091" s="201"/>
      <c r="P1091" s="201"/>
      <c r="Q1091" s="201"/>
      <c r="R1091" s="201"/>
      <c r="S1091" s="201"/>
      <c r="T1091" s="201"/>
      <c r="U1091" s="201"/>
      <c r="V1091" s="201"/>
      <c r="W1091" s="201"/>
      <c r="X1091" s="201"/>
      <c r="Y1091" s="201"/>
      <c r="Z1091" s="201"/>
      <c r="AA1091" s="201"/>
      <c r="AB1091" s="201"/>
      <c r="AC1091" s="201"/>
      <c r="AD1091" s="201"/>
      <c r="AE1091" s="201"/>
      <c r="AF1091" s="201"/>
      <c r="AG1091" s="201"/>
      <c r="AH1091" s="201"/>
      <c r="AI1091" s="201"/>
      <c r="AJ1091" s="201"/>
      <c r="AK1091" s="201"/>
      <c r="AL1091" s="201"/>
      <c r="AM1091" s="201"/>
      <c r="AN1091" s="201"/>
      <c r="AO1091" s="201"/>
      <c r="AT1091" s="201"/>
      <c r="BK1091" s="201"/>
      <c r="BL1091" s="201"/>
      <c r="BM1091" s="201"/>
    </row>
    <row r="1092" spans="1:65" ht="21" customHeight="1">
      <c r="A1092" s="201"/>
      <c r="B1092" s="201"/>
      <c r="C1092" s="201"/>
      <c r="D1092" s="201"/>
      <c r="G1092" s="263"/>
      <c r="I1092" s="201"/>
      <c r="J1092" s="201"/>
      <c r="K1092" s="201"/>
      <c r="L1092" s="201"/>
      <c r="M1092" s="201"/>
      <c r="N1092" s="201"/>
      <c r="O1092" s="201"/>
      <c r="P1092" s="201"/>
      <c r="Q1092" s="201"/>
      <c r="R1092" s="201"/>
      <c r="S1092" s="201"/>
      <c r="T1092" s="201"/>
      <c r="U1092" s="201"/>
      <c r="V1092" s="201"/>
      <c r="W1092" s="201"/>
      <c r="X1092" s="201"/>
      <c r="Y1092" s="201"/>
      <c r="Z1092" s="201"/>
      <c r="AA1092" s="201"/>
      <c r="AB1092" s="201"/>
      <c r="AC1092" s="201"/>
      <c r="AD1092" s="201"/>
      <c r="AE1092" s="201"/>
      <c r="AF1092" s="201"/>
      <c r="AG1092" s="201"/>
      <c r="AH1092" s="201"/>
      <c r="AI1092" s="201"/>
      <c r="AJ1092" s="201"/>
      <c r="AK1092" s="201"/>
      <c r="AL1092" s="201"/>
      <c r="AM1092" s="201"/>
      <c r="AN1092" s="201"/>
      <c r="AO1092" s="201"/>
      <c r="AT1092" s="201"/>
      <c r="BK1092" s="201"/>
      <c r="BL1092" s="201"/>
      <c r="BM1092" s="201"/>
    </row>
    <row r="1093" spans="1:65" ht="21" customHeight="1">
      <c r="A1093" s="201"/>
      <c r="B1093" s="201"/>
      <c r="C1093" s="201"/>
      <c r="D1093" s="201"/>
      <c r="G1093" s="263"/>
      <c r="I1093" s="201"/>
      <c r="J1093" s="201"/>
      <c r="K1093" s="201"/>
      <c r="L1093" s="201"/>
      <c r="M1093" s="201"/>
      <c r="N1093" s="201"/>
      <c r="O1093" s="201"/>
      <c r="P1093" s="201"/>
      <c r="Q1093" s="201"/>
      <c r="R1093" s="201"/>
      <c r="S1093" s="201"/>
      <c r="T1093" s="201"/>
      <c r="U1093" s="201"/>
      <c r="V1093" s="201"/>
      <c r="W1093" s="201"/>
      <c r="X1093" s="201"/>
      <c r="Y1093" s="201"/>
      <c r="Z1093" s="201"/>
      <c r="AA1093" s="201"/>
      <c r="AB1093" s="201"/>
      <c r="AC1093" s="201"/>
      <c r="AD1093" s="201"/>
      <c r="AE1093" s="201"/>
      <c r="AF1093" s="201"/>
      <c r="AG1093" s="201"/>
      <c r="AH1093" s="201"/>
      <c r="AI1093" s="201"/>
      <c r="AJ1093" s="201"/>
      <c r="AK1093" s="201"/>
      <c r="AL1093" s="201"/>
      <c r="AM1093" s="201"/>
      <c r="AN1093" s="201"/>
      <c r="AO1093" s="201"/>
      <c r="AT1093" s="201"/>
      <c r="BK1093" s="201"/>
      <c r="BL1093" s="201"/>
      <c r="BM1093" s="201"/>
    </row>
    <row r="1094" spans="1:65" ht="21" customHeight="1">
      <c r="A1094" s="201"/>
      <c r="B1094" s="201"/>
      <c r="C1094" s="201"/>
      <c r="D1094" s="201"/>
      <c r="G1094" s="263"/>
      <c r="I1094" s="201"/>
      <c r="J1094" s="201"/>
      <c r="K1094" s="201"/>
      <c r="L1094" s="201"/>
      <c r="M1094" s="201"/>
      <c r="N1094" s="201"/>
      <c r="O1094" s="201"/>
      <c r="P1094" s="201"/>
      <c r="Q1094" s="201"/>
      <c r="R1094" s="201"/>
      <c r="S1094" s="201"/>
      <c r="T1094" s="201"/>
      <c r="U1094" s="201"/>
      <c r="V1094" s="201"/>
      <c r="W1094" s="201"/>
      <c r="X1094" s="201"/>
      <c r="Y1094" s="201"/>
      <c r="Z1094" s="201"/>
      <c r="AA1094" s="201"/>
      <c r="AB1094" s="201"/>
      <c r="AC1094" s="201"/>
      <c r="AD1094" s="201"/>
      <c r="AE1094" s="201"/>
      <c r="AF1094" s="201"/>
      <c r="AG1094" s="201"/>
      <c r="AH1094" s="201"/>
      <c r="AI1094" s="201"/>
      <c r="AJ1094" s="201"/>
      <c r="AK1094" s="201"/>
      <c r="AL1094" s="201"/>
      <c r="AM1094" s="201"/>
      <c r="AN1094" s="201"/>
      <c r="AO1094" s="201"/>
      <c r="AT1094" s="201"/>
      <c r="BK1094" s="201"/>
      <c r="BL1094" s="201"/>
      <c r="BM1094" s="201"/>
    </row>
    <row r="1095" spans="1:65" ht="21" customHeight="1">
      <c r="A1095" s="201"/>
      <c r="B1095" s="201"/>
      <c r="C1095" s="201"/>
      <c r="D1095" s="201"/>
      <c r="G1095" s="263"/>
      <c r="I1095" s="201"/>
      <c r="J1095" s="201"/>
      <c r="K1095" s="201"/>
      <c r="L1095" s="201"/>
      <c r="M1095" s="201"/>
      <c r="N1095" s="201"/>
      <c r="O1095" s="201"/>
      <c r="P1095" s="201"/>
      <c r="Q1095" s="201"/>
      <c r="R1095" s="201"/>
      <c r="S1095" s="201"/>
      <c r="T1095" s="201"/>
      <c r="U1095" s="201"/>
      <c r="V1095" s="201"/>
      <c r="W1095" s="201"/>
      <c r="X1095" s="201"/>
      <c r="Y1095" s="201"/>
      <c r="Z1095" s="201"/>
      <c r="AA1095" s="201"/>
      <c r="AB1095" s="201"/>
      <c r="AC1095" s="201"/>
      <c r="AD1095" s="201"/>
      <c r="AE1095" s="201"/>
      <c r="AF1095" s="201"/>
      <c r="AG1095" s="201"/>
      <c r="AH1095" s="201"/>
      <c r="AI1095" s="201"/>
      <c r="AJ1095" s="201"/>
      <c r="AK1095" s="201"/>
      <c r="AL1095" s="201"/>
      <c r="AM1095" s="201"/>
      <c r="AN1095" s="201"/>
      <c r="AO1095" s="201"/>
      <c r="AT1095" s="201"/>
      <c r="BK1095" s="201"/>
      <c r="BL1095" s="201"/>
      <c r="BM1095" s="201"/>
    </row>
    <row r="1096" spans="1:65" ht="21" customHeight="1">
      <c r="A1096" s="201"/>
      <c r="B1096" s="201"/>
      <c r="C1096" s="201"/>
      <c r="D1096" s="201"/>
      <c r="G1096" s="263"/>
      <c r="I1096" s="201"/>
      <c r="J1096" s="201"/>
      <c r="K1096" s="201"/>
      <c r="L1096" s="201"/>
      <c r="M1096" s="201"/>
      <c r="N1096" s="201"/>
      <c r="O1096" s="201"/>
      <c r="P1096" s="201"/>
      <c r="Q1096" s="201"/>
      <c r="R1096" s="201"/>
      <c r="S1096" s="201"/>
      <c r="T1096" s="201"/>
      <c r="U1096" s="201"/>
      <c r="V1096" s="201"/>
      <c r="W1096" s="201"/>
      <c r="X1096" s="201"/>
      <c r="Y1096" s="201"/>
      <c r="Z1096" s="201"/>
      <c r="AA1096" s="201"/>
      <c r="AB1096" s="201"/>
      <c r="AC1096" s="201"/>
      <c r="AD1096" s="201"/>
      <c r="AE1096" s="201"/>
      <c r="AF1096" s="201"/>
      <c r="AG1096" s="201"/>
      <c r="AH1096" s="201"/>
      <c r="AI1096" s="201"/>
      <c r="AJ1096" s="201"/>
      <c r="AK1096" s="201"/>
      <c r="AL1096" s="201"/>
      <c r="AM1096" s="201"/>
      <c r="AN1096" s="201"/>
      <c r="AO1096" s="201"/>
      <c r="AT1096" s="201"/>
      <c r="BK1096" s="201"/>
      <c r="BL1096" s="201"/>
      <c r="BM1096" s="201"/>
    </row>
    <row r="1097" spans="1:65" ht="21" customHeight="1">
      <c r="A1097" s="201"/>
      <c r="B1097" s="201"/>
      <c r="C1097" s="201"/>
      <c r="D1097" s="201"/>
      <c r="G1097" s="263"/>
      <c r="I1097" s="201"/>
      <c r="J1097" s="201"/>
      <c r="K1097" s="201"/>
      <c r="L1097" s="201"/>
      <c r="M1097" s="201"/>
      <c r="N1097" s="201"/>
      <c r="O1097" s="201"/>
      <c r="P1097" s="201"/>
      <c r="Q1097" s="201"/>
      <c r="R1097" s="201"/>
      <c r="S1097" s="201"/>
      <c r="T1097" s="201"/>
      <c r="U1097" s="201"/>
      <c r="V1097" s="201"/>
      <c r="W1097" s="201"/>
      <c r="X1097" s="201"/>
      <c r="Y1097" s="201"/>
      <c r="Z1097" s="201"/>
      <c r="AA1097" s="201"/>
      <c r="AB1097" s="201"/>
      <c r="AC1097" s="201"/>
      <c r="AD1097" s="201"/>
      <c r="AE1097" s="201"/>
      <c r="AF1097" s="201"/>
      <c r="AG1097" s="201"/>
      <c r="AH1097" s="201"/>
      <c r="AI1097" s="201"/>
      <c r="AJ1097" s="201"/>
      <c r="AK1097" s="201"/>
      <c r="AL1097" s="201"/>
      <c r="AM1097" s="201"/>
      <c r="AN1097" s="201"/>
      <c r="AO1097" s="201"/>
      <c r="AT1097" s="201"/>
      <c r="BK1097" s="201"/>
      <c r="BL1097" s="201"/>
      <c r="BM1097" s="201"/>
    </row>
    <row r="1098" spans="1:65" ht="21" customHeight="1">
      <c r="A1098" s="201"/>
      <c r="B1098" s="201"/>
      <c r="C1098" s="201"/>
      <c r="D1098" s="201"/>
      <c r="G1098" s="263"/>
      <c r="I1098" s="201"/>
      <c r="J1098" s="201"/>
      <c r="K1098" s="201"/>
      <c r="L1098" s="201"/>
      <c r="M1098" s="201"/>
      <c r="N1098" s="201"/>
      <c r="O1098" s="201"/>
      <c r="P1098" s="201"/>
      <c r="Q1098" s="201"/>
      <c r="R1098" s="201"/>
      <c r="S1098" s="201"/>
      <c r="T1098" s="201"/>
      <c r="U1098" s="201"/>
      <c r="V1098" s="201"/>
      <c r="W1098" s="201"/>
      <c r="X1098" s="201"/>
      <c r="Y1098" s="201"/>
      <c r="Z1098" s="201"/>
      <c r="AA1098" s="201"/>
      <c r="AB1098" s="201"/>
      <c r="AC1098" s="201"/>
      <c r="AD1098" s="201"/>
      <c r="AE1098" s="201"/>
      <c r="AF1098" s="201"/>
      <c r="AG1098" s="201"/>
      <c r="AH1098" s="201"/>
      <c r="AI1098" s="201"/>
      <c r="AJ1098" s="201"/>
      <c r="AK1098" s="201"/>
      <c r="AL1098" s="201"/>
      <c r="AM1098" s="201"/>
      <c r="AN1098" s="201"/>
      <c r="AO1098" s="201"/>
      <c r="AT1098" s="201"/>
      <c r="BK1098" s="201"/>
      <c r="BL1098" s="201"/>
      <c r="BM1098" s="201"/>
    </row>
    <row r="1099" spans="1:65" ht="21" customHeight="1">
      <c r="A1099" s="201"/>
      <c r="B1099" s="201"/>
      <c r="C1099" s="201"/>
      <c r="D1099" s="201"/>
      <c r="G1099" s="263"/>
      <c r="I1099" s="201"/>
      <c r="J1099" s="201"/>
      <c r="K1099" s="201"/>
      <c r="L1099" s="201"/>
      <c r="M1099" s="201"/>
      <c r="N1099" s="201"/>
      <c r="O1099" s="201"/>
      <c r="P1099" s="201"/>
      <c r="Q1099" s="201"/>
      <c r="R1099" s="201"/>
      <c r="S1099" s="201"/>
      <c r="T1099" s="201"/>
      <c r="U1099" s="201"/>
      <c r="V1099" s="201"/>
      <c r="W1099" s="201"/>
      <c r="X1099" s="201"/>
      <c r="Y1099" s="201"/>
      <c r="Z1099" s="201"/>
      <c r="AA1099" s="201"/>
      <c r="AB1099" s="201"/>
      <c r="AC1099" s="201"/>
      <c r="AD1099" s="201"/>
      <c r="AE1099" s="201"/>
      <c r="AF1099" s="201"/>
      <c r="AG1099" s="201"/>
      <c r="AH1099" s="201"/>
      <c r="AI1099" s="201"/>
      <c r="AJ1099" s="201"/>
      <c r="AK1099" s="201"/>
      <c r="AL1099" s="201"/>
      <c r="AM1099" s="201"/>
      <c r="AN1099" s="201"/>
      <c r="AO1099" s="201"/>
      <c r="AT1099" s="201"/>
      <c r="BK1099" s="201"/>
      <c r="BL1099" s="201"/>
      <c r="BM1099" s="201"/>
    </row>
    <row r="1100" spans="1:65" ht="21" customHeight="1">
      <c r="A1100" s="201"/>
      <c r="B1100" s="201"/>
      <c r="C1100" s="201"/>
      <c r="D1100" s="201"/>
      <c r="G1100" s="263"/>
      <c r="I1100" s="201"/>
      <c r="J1100" s="201"/>
      <c r="K1100" s="201"/>
      <c r="L1100" s="201"/>
      <c r="M1100" s="201"/>
      <c r="N1100" s="201"/>
      <c r="O1100" s="201"/>
      <c r="P1100" s="201"/>
      <c r="Q1100" s="201"/>
      <c r="R1100" s="201"/>
      <c r="S1100" s="201"/>
      <c r="T1100" s="201"/>
      <c r="U1100" s="201"/>
      <c r="V1100" s="201"/>
      <c r="W1100" s="201"/>
      <c r="X1100" s="201"/>
      <c r="Y1100" s="201"/>
      <c r="Z1100" s="201"/>
      <c r="AA1100" s="201"/>
      <c r="AB1100" s="201"/>
      <c r="AC1100" s="201"/>
      <c r="AD1100" s="201"/>
      <c r="AE1100" s="201"/>
      <c r="AF1100" s="201"/>
      <c r="AG1100" s="201"/>
      <c r="AH1100" s="201"/>
      <c r="AI1100" s="201"/>
      <c r="AJ1100" s="201"/>
      <c r="AK1100" s="201"/>
      <c r="AL1100" s="201"/>
      <c r="AM1100" s="201"/>
      <c r="AN1100" s="201"/>
      <c r="AO1100" s="201"/>
      <c r="AT1100" s="201"/>
      <c r="BK1100" s="201"/>
      <c r="BL1100" s="201"/>
      <c r="BM1100" s="201"/>
    </row>
    <row r="1101" spans="1:65" ht="21" customHeight="1">
      <c r="A1101" s="201"/>
      <c r="B1101" s="201"/>
      <c r="C1101" s="201"/>
      <c r="D1101" s="201"/>
      <c r="G1101" s="263"/>
      <c r="I1101" s="201"/>
      <c r="J1101" s="201"/>
      <c r="K1101" s="201"/>
      <c r="L1101" s="201"/>
      <c r="M1101" s="201"/>
      <c r="N1101" s="201"/>
      <c r="O1101" s="201"/>
      <c r="P1101" s="201"/>
      <c r="Q1101" s="201"/>
      <c r="R1101" s="201"/>
      <c r="S1101" s="201"/>
      <c r="T1101" s="201"/>
      <c r="U1101" s="201"/>
      <c r="V1101" s="201"/>
      <c r="W1101" s="201"/>
      <c r="X1101" s="201"/>
      <c r="Y1101" s="201"/>
      <c r="Z1101" s="201"/>
      <c r="AA1101" s="201"/>
      <c r="AB1101" s="201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T1101" s="201"/>
      <c r="BK1101" s="201"/>
      <c r="BL1101" s="201"/>
      <c r="BM1101" s="201"/>
    </row>
    <row r="1102" spans="1:65" ht="21" customHeight="1">
      <c r="A1102" s="201"/>
      <c r="B1102" s="201"/>
      <c r="C1102" s="201"/>
      <c r="D1102" s="201"/>
      <c r="G1102" s="263"/>
      <c r="I1102" s="201"/>
      <c r="J1102" s="201"/>
      <c r="K1102" s="201"/>
      <c r="L1102" s="201"/>
      <c r="M1102" s="201"/>
      <c r="N1102" s="201"/>
      <c r="O1102" s="201"/>
      <c r="P1102" s="201"/>
      <c r="Q1102" s="201"/>
      <c r="R1102" s="201"/>
      <c r="S1102" s="201"/>
      <c r="T1102" s="201"/>
      <c r="U1102" s="201"/>
      <c r="V1102" s="201"/>
      <c r="W1102" s="201"/>
      <c r="X1102" s="201"/>
      <c r="Y1102" s="201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T1102" s="201"/>
      <c r="BK1102" s="201"/>
      <c r="BL1102" s="201"/>
      <c r="BM1102" s="201"/>
    </row>
    <row r="1103" spans="1:65" ht="21" customHeight="1">
      <c r="A1103" s="201"/>
      <c r="B1103" s="201"/>
      <c r="C1103" s="201"/>
      <c r="D1103" s="201"/>
      <c r="G1103" s="263"/>
      <c r="I1103" s="201"/>
      <c r="J1103" s="201"/>
      <c r="K1103" s="201"/>
      <c r="L1103" s="201"/>
      <c r="M1103" s="201"/>
      <c r="N1103" s="201"/>
      <c r="O1103" s="201"/>
      <c r="P1103" s="201"/>
      <c r="Q1103" s="201"/>
      <c r="R1103" s="201"/>
      <c r="S1103" s="201"/>
      <c r="T1103" s="201"/>
      <c r="U1103" s="201"/>
      <c r="V1103" s="201"/>
      <c r="W1103" s="201"/>
      <c r="X1103" s="201"/>
      <c r="Y1103" s="201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T1103" s="201"/>
      <c r="BK1103" s="201"/>
      <c r="BL1103" s="201"/>
      <c r="BM1103" s="201"/>
    </row>
    <row r="1104" spans="1:65" ht="21" customHeight="1">
      <c r="A1104" s="201"/>
      <c r="B1104" s="201"/>
      <c r="C1104" s="201"/>
      <c r="D1104" s="201"/>
      <c r="G1104" s="263"/>
      <c r="I1104" s="201"/>
      <c r="J1104" s="201"/>
      <c r="K1104" s="201"/>
      <c r="L1104" s="201"/>
      <c r="M1104" s="201"/>
      <c r="N1104" s="201"/>
      <c r="O1104" s="201"/>
      <c r="P1104" s="201"/>
      <c r="Q1104" s="201"/>
      <c r="R1104" s="201"/>
      <c r="S1104" s="201"/>
      <c r="T1104" s="201"/>
      <c r="U1104" s="201"/>
      <c r="V1104" s="201"/>
      <c r="W1104" s="201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T1104" s="201"/>
      <c r="BK1104" s="201"/>
      <c r="BL1104" s="201"/>
      <c r="BM1104" s="201"/>
    </row>
    <row r="1105" spans="1:65" ht="21" customHeight="1">
      <c r="A1105" s="201"/>
      <c r="B1105" s="201"/>
      <c r="C1105" s="201"/>
      <c r="D1105" s="201"/>
      <c r="G1105" s="263"/>
      <c r="I1105" s="201"/>
      <c r="J1105" s="201"/>
      <c r="K1105" s="201"/>
      <c r="L1105" s="201"/>
      <c r="M1105" s="201"/>
      <c r="N1105" s="201"/>
      <c r="O1105" s="201"/>
      <c r="P1105" s="201"/>
      <c r="Q1105" s="201"/>
      <c r="R1105" s="201"/>
      <c r="S1105" s="201"/>
      <c r="T1105" s="201"/>
      <c r="U1105" s="201"/>
      <c r="V1105" s="201"/>
      <c r="W1105" s="201"/>
      <c r="X1105" s="201"/>
      <c r="Y1105" s="201"/>
      <c r="Z1105" s="201"/>
      <c r="AA1105" s="201"/>
      <c r="AB1105" s="201"/>
      <c r="AC1105" s="201"/>
      <c r="AD1105" s="201"/>
      <c r="AE1105" s="201"/>
      <c r="AF1105" s="201"/>
      <c r="AG1105" s="201"/>
      <c r="AH1105" s="201"/>
      <c r="AI1105" s="201"/>
      <c r="AJ1105" s="201"/>
      <c r="AK1105" s="201"/>
      <c r="AL1105" s="201"/>
      <c r="AM1105" s="201"/>
      <c r="AN1105" s="201"/>
      <c r="AO1105" s="201"/>
      <c r="AT1105" s="201"/>
      <c r="BK1105" s="201"/>
      <c r="BL1105" s="201"/>
      <c r="BM1105" s="201"/>
    </row>
    <row r="1106" spans="1:65" ht="21" customHeight="1">
      <c r="A1106" s="201"/>
      <c r="B1106" s="201"/>
      <c r="C1106" s="201"/>
      <c r="D1106" s="201"/>
      <c r="G1106" s="263"/>
      <c r="I1106" s="201"/>
      <c r="J1106" s="201"/>
      <c r="K1106" s="201"/>
      <c r="L1106" s="201"/>
      <c r="M1106" s="201"/>
      <c r="N1106" s="201"/>
      <c r="O1106" s="201"/>
      <c r="P1106" s="201"/>
      <c r="Q1106" s="201"/>
      <c r="R1106" s="201"/>
      <c r="S1106" s="201"/>
      <c r="T1106" s="201"/>
      <c r="U1106" s="201"/>
      <c r="V1106" s="201"/>
      <c r="W1106" s="201"/>
      <c r="X1106" s="201"/>
      <c r="Y1106" s="201"/>
      <c r="Z1106" s="201"/>
      <c r="AA1106" s="201"/>
      <c r="AB1106" s="201"/>
      <c r="AC1106" s="201"/>
      <c r="AD1106" s="201"/>
      <c r="AE1106" s="201"/>
      <c r="AF1106" s="201"/>
      <c r="AG1106" s="201"/>
      <c r="AH1106" s="201"/>
      <c r="AI1106" s="201"/>
      <c r="AJ1106" s="201"/>
      <c r="AK1106" s="201"/>
      <c r="AL1106" s="201"/>
      <c r="AM1106" s="201"/>
      <c r="AN1106" s="201"/>
      <c r="AO1106" s="201"/>
      <c r="AT1106" s="201"/>
      <c r="BK1106" s="201"/>
      <c r="BL1106" s="201"/>
      <c r="BM1106" s="201"/>
    </row>
    <row r="1107" spans="1:65" ht="21" customHeight="1">
      <c r="A1107" s="201"/>
      <c r="B1107" s="201"/>
      <c r="C1107" s="201"/>
      <c r="D1107" s="201"/>
      <c r="G1107" s="263"/>
      <c r="I1107" s="201"/>
      <c r="J1107" s="201"/>
      <c r="K1107" s="201"/>
      <c r="L1107" s="201"/>
      <c r="M1107" s="201"/>
      <c r="N1107" s="201"/>
      <c r="O1107" s="201"/>
      <c r="P1107" s="201"/>
      <c r="Q1107" s="201"/>
      <c r="R1107" s="201"/>
      <c r="S1107" s="201"/>
      <c r="T1107" s="201"/>
      <c r="U1107" s="201"/>
      <c r="V1107" s="201"/>
      <c r="W1107" s="201"/>
      <c r="X1107" s="201"/>
      <c r="Y1107" s="201"/>
      <c r="Z1107" s="201"/>
      <c r="AA1107" s="201"/>
      <c r="AB1107" s="201"/>
      <c r="AC1107" s="201"/>
      <c r="AD1107" s="201"/>
      <c r="AE1107" s="201"/>
      <c r="AF1107" s="201"/>
      <c r="AG1107" s="201"/>
      <c r="AH1107" s="201"/>
      <c r="AI1107" s="201"/>
      <c r="AJ1107" s="201"/>
      <c r="AK1107" s="201"/>
      <c r="AL1107" s="201"/>
      <c r="AM1107" s="201"/>
      <c r="AN1107" s="201"/>
      <c r="AO1107" s="201"/>
      <c r="AT1107" s="201"/>
      <c r="BK1107" s="201"/>
      <c r="BL1107" s="201"/>
      <c r="BM1107" s="201"/>
    </row>
    <row r="1108" spans="1:65" ht="21" customHeight="1">
      <c r="A1108" s="201"/>
      <c r="B1108" s="201"/>
      <c r="C1108" s="201"/>
      <c r="D1108" s="201"/>
      <c r="G1108" s="263"/>
      <c r="I1108" s="201"/>
      <c r="J1108" s="201"/>
      <c r="K1108" s="201"/>
      <c r="L1108" s="201"/>
      <c r="M1108" s="201"/>
      <c r="N1108" s="201"/>
      <c r="O1108" s="201"/>
      <c r="P1108" s="201"/>
      <c r="Q1108" s="201"/>
      <c r="R1108" s="201"/>
      <c r="S1108" s="201"/>
      <c r="T1108" s="201"/>
      <c r="U1108" s="201"/>
      <c r="V1108" s="201"/>
      <c r="W1108" s="201"/>
      <c r="X1108" s="201"/>
      <c r="Y1108" s="201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T1108" s="201"/>
      <c r="BK1108" s="201"/>
      <c r="BL1108" s="201"/>
      <c r="BM1108" s="201"/>
    </row>
    <row r="1109" spans="1:65" ht="21" customHeight="1">
      <c r="A1109" s="201"/>
      <c r="B1109" s="201"/>
      <c r="C1109" s="201"/>
      <c r="D1109" s="201"/>
      <c r="G1109" s="263"/>
      <c r="I1109" s="201"/>
      <c r="J1109" s="201"/>
      <c r="K1109" s="201"/>
      <c r="L1109" s="201"/>
      <c r="M1109" s="201"/>
      <c r="N1109" s="201"/>
      <c r="O1109" s="201"/>
      <c r="P1109" s="201"/>
      <c r="Q1109" s="201"/>
      <c r="R1109" s="201"/>
      <c r="S1109" s="201"/>
      <c r="T1109" s="201"/>
      <c r="U1109" s="201"/>
      <c r="V1109" s="201"/>
      <c r="W1109" s="201"/>
      <c r="X1109" s="201"/>
      <c r="Y1109" s="201"/>
      <c r="Z1109" s="201"/>
      <c r="AA1109" s="201"/>
      <c r="AB1109" s="201"/>
      <c r="AC1109" s="201"/>
      <c r="AD1109" s="201"/>
      <c r="AE1109" s="201"/>
      <c r="AF1109" s="201"/>
      <c r="AG1109" s="201"/>
      <c r="AH1109" s="201"/>
      <c r="AI1109" s="201"/>
      <c r="AJ1109" s="201"/>
      <c r="AK1109" s="201"/>
      <c r="AL1109" s="201"/>
      <c r="AM1109" s="201"/>
      <c r="AN1109" s="201"/>
      <c r="AO1109" s="201"/>
      <c r="AT1109" s="201"/>
      <c r="BK1109" s="201"/>
      <c r="BL1109" s="201"/>
      <c r="BM1109" s="201"/>
    </row>
    <row r="1110" spans="1:65" ht="21" customHeight="1">
      <c r="A1110" s="201"/>
      <c r="B1110" s="201"/>
      <c r="C1110" s="201"/>
      <c r="D1110" s="201"/>
      <c r="G1110" s="263"/>
      <c r="I1110" s="201"/>
      <c r="J1110" s="201"/>
      <c r="K1110" s="201"/>
      <c r="L1110" s="201"/>
      <c r="M1110" s="201"/>
      <c r="N1110" s="201"/>
      <c r="O1110" s="201"/>
      <c r="P1110" s="201"/>
      <c r="Q1110" s="201"/>
      <c r="R1110" s="201"/>
      <c r="S1110" s="201"/>
      <c r="T1110" s="201"/>
      <c r="U1110" s="201"/>
      <c r="V1110" s="201"/>
      <c r="W1110" s="201"/>
      <c r="X1110" s="201"/>
      <c r="Y1110" s="201"/>
      <c r="Z1110" s="201"/>
      <c r="AA1110" s="201"/>
      <c r="AB1110" s="201"/>
      <c r="AC1110" s="201"/>
      <c r="AD1110" s="201"/>
      <c r="AE1110" s="201"/>
      <c r="AF1110" s="201"/>
      <c r="AG1110" s="201"/>
      <c r="AH1110" s="201"/>
      <c r="AI1110" s="201"/>
      <c r="AJ1110" s="201"/>
      <c r="AK1110" s="201"/>
      <c r="AL1110" s="201"/>
      <c r="AM1110" s="201"/>
      <c r="AN1110" s="201"/>
      <c r="AO1110" s="201"/>
      <c r="AT1110" s="201"/>
      <c r="BK1110" s="201"/>
      <c r="BL1110" s="201"/>
      <c r="BM1110" s="201"/>
    </row>
    <row r="1111" spans="1:65" ht="21" customHeight="1">
      <c r="A1111" s="201"/>
      <c r="B1111" s="201"/>
      <c r="C1111" s="201"/>
      <c r="D1111" s="201"/>
      <c r="G1111" s="263"/>
      <c r="I1111" s="201"/>
      <c r="J1111" s="201"/>
      <c r="K1111" s="201"/>
      <c r="L1111" s="201"/>
      <c r="M1111" s="201"/>
      <c r="N1111" s="201"/>
      <c r="O1111" s="201"/>
      <c r="P1111" s="201"/>
      <c r="Q1111" s="201"/>
      <c r="R1111" s="201"/>
      <c r="S1111" s="201"/>
      <c r="T1111" s="201"/>
      <c r="U1111" s="201"/>
      <c r="V1111" s="201"/>
      <c r="W1111" s="201"/>
      <c r="X1111" s="201"/>
      <c r="Y1111" s="201"/>
      <c r="Z1111" s="201"/>
      <c r="AA1111" s="201"/>
      <c r="AB1111" s="201"/>
      <c r="AC1111" s="201"/>
      <c r="AD1111" s="201"/>
      <c r="AE1111" s="201"/>
      <c r="AF1111" s="201"/>
      <c r="AG1111" s="201"/>
      <c r="AH1111" s="201"/>
      <c r="AI1111" s="201"/>
      <c r="AJ1111" s="201"/>
      <c r="AK1111" s="201"/>
      <c r="AL1111" s="201"/>
      <c r="AM1111" s="201"/>
      <c r="AN1111" s="201"/>
      <c r="AO1111" s="201"/>
      <c r="AT1111" s="201"/>
      <c r="BK1111" s="201"/>
      <c r="BL1111" s="201"/>
      <c r="BM1111" s="201"/>
    </row>
    <row r="1112" spans="1:65" ht="21" customHeight="1">
      <c r="A1112" s="201"/>
      <c r="B1112" s="201"/>
      <c r="C1112" s="201"/>
      <c r="D1112" s="201"/>
      <c r="G1112" s="263"/>
      <c r="I1112" s="201"/>
      <c r="J1112" s="201"/>
      <c r="K1112" s="201"/>
      <c r="L1112" s="201"/>
      <c r="M1112" s="201"/>
      <c r="N1112" s="201"/>
      <c r="O1112" s="201"/>
      <c r="P1112" s="201"/>
      <c r="Q1112" s="201"/>
      <c r="R1112" s="201"/>
      <c r="S1112" s="201"/>
      <c r="T1112" s="201"/>
      <c r="U1112" s="201"/>
      <c r="V1112" s="201"/>
      <c r="W1112" s="201"/>
      <c r="X1112" s="201"/>
      <c r="Y1112" s="201"/>
      <c r="Z1112" s="201"/>
      <c r="AA1112" s="201"/>
      <c r="AB1112" s="201"/>
      <c r="AC1112" s="201"/>
      <c r="AD1112" s="201"/>
      <c r="AE1112" s="201"/>
      <c r="AF1112" s="201"/>
      <c r="AG1112" s="201"/>
      <c r="AH1112" s="201"/>
      <c r="AI1112" s="201"/>
      <c r="AJ1112" s="201"/>
      <c r="AK1112" s="201"/>
      <c r="AL1112" s="201"/>
      <c r="AM1112" s="201"/>
      <c r="AN1112" s="201"/>
      <c r="AO1112" s="201"/>
      <c r="AT1112" s="201"/>
      <c r="BK1112" s="201"/>
      <c r="BL1112" s="201"/>
      <c r="BM1112" s="201"/>
    </row>
    <row r="1113" spans="1:65" ht="21" customHeight="1">
      <c r="A1113" s="201"/>
      <c r="B1113" s="201"/>
      <c r="C1113" s="201"/>
      <c r="D1113" s="201"/>
      <c r="G1113" s="263"/>
      <c r="I1113" s="201"/>
      <c r="J1113" s="201"/>
      <c r="K1113" s="201"/>
      <c r="L1113" s="201"/>
      <c r="M1113" s="201"/>
      <c r="N1113" s="201"/>
      <c r="O1113" s="201"/>
      <c r="P1113" s="201"/>
      <c r="Q1113" s="201"/>
      <c r="R1113" s="201"/>
      <c r="S1113" s="201"/>
      <c r="T1113" s="201"/>
      <c r="U1113" s="201"/>
      <c r="V1113" s="201"/>
      <c r="W1113" s="201"/>
      <c r="X1113" s="201"/>
      <c r="Y1113" s="201"/>
      <c r="Z1113" s="201"/>
      <c r="AA1113" s="201"/>
      <c r="AB1113" s="201"/>
      <c r="AC1113" s="201"/>
      <c r="AD1113" s="201"/>
      <c r="AE1113" s="201"/>
      <c r="AF1113" s="201"/>
      <c r="AG1113" s="201"/>
      <c r="AH1113" s="201"/>
      <c r="AI1113" s="201"/>
      <c r="AJ1113" s="201"/>
      <c r="AK1113" s="201"/>
      <c r="AL1113" s="201"/>
      <c r="AM1113" s="201"/>
      <c r="AN1113" s="201"/>
      <c r="AO1113" s="201"/>
      <c r="AT1113" s="201"/>
      <c r="BK1113" s="201"/>
      <c r="BL1113" s="201"/>
      <c r="BM1113" s="201"/>
    </row>
    <row r="1114" spans="1:65" ht="21" customHeight="1">
      <c r="A1114" s="201"/>
      <c r="B1114" s="201"/>
      <c r="C1114" s="201"/>
      <c r="D1114" s="201"/>
      <c r="G1114" s="263"/>
      <c r="I1114" s="201"/>
      <c r="J1114" s="201"/>
      <c r="K1114" s="201"/>
      <c r="L1114" s="201"/>
      <c r="M1114" s="201"/>
      <c r="N1114" s="201"/>
      <c r="O1114" s="201"/>
      <c r="P1114" s="201"/>
      <c r="Q1114" s="201"/>
      <c r="R1114" s="201"/>
      <c r="S1114" s="201"/>
      <c r="T1114" s="201"/>
      <c r="U1114" s="201"/>
      <c r="V1114" s="201"/>
      <c r="W1114" s="201"/>
      <c r="X1114" s="201"/>
      <c r="Y1114" s="201"/>
      <c r="Z1114" s="201"/>
      <c r="AA1114" s="201"/>
      <c r="AB1114" s="201"/>
      <c r="AC1114" s="201"/>
      <c r="AD1114" s="201"/>
      <c r="AE1114" s="201"/>
      <c r="AF1114" s="201"/>
      <c r="AG1114" s="201"/>
      <c r="AH1114" s="201"/>
      <c r="AI1114" s="201"/>
      <c r="AJ1114" s="201"/>
      <c r="AK1114" s="201"/>
      <c r="AL1114" s="201"/>
      <c r="AM1114" s="201"/>
      <c r="AN1114" s="201"/>
      <c r="AO1114" s="201"/>
      <c r="AT1114" s="201"/>
      <c r="BK1114" s="201"/>
      <c r="BL1114" s="201"/>
      <c r="BM1114" s="201"/>
    </row>
    <row r="1115" spans="1:65" ht="21" customHeight="1">
      <c r="A1115" s="201"/>
      <c r="B1115" s="201"/>
      <c r="C1115" s="201"/>
      <c r="D1115" s="201"/>
      <c r="G1115" s="263"/>
      <c r="I1115" s="201"/>
      <c r="J1115" s="201"/>
      <c r="K1115" s="201"/>
      <c r="L1115" s="201"/>
      <c r="M1115" s="201"/>
      <c r="N1115" s="201"/>
      <c r="O1115" s="201"/>
      <c r="P1115" s="201"/>
      <c r="Q1115" s="201"/>
      <c r="R1115" s="201"/>
      <c r="S1115" s="201"/>
      <c r="T1115" s="201"/>
      <c r="U1115" s="201"/>
      <c r="V1115" s="201"/>
      <c r="W1115" s="201"/>
      <c r="X1115" s="201"/>
      <c r="Y1115" s="201"/>
      <c r="Z1115" s="201"/>
      <c r="AA1115" s="201"/>
      <c r="AB1115" s="201"/>
      <c r="AC1115" s="201"/>
      <c r="AD1115" s="201"/>
      <c r="AE1115" s="201"/>
      <c r="AF1115" s="201"/>
      <c r="AG1115" s="201"/>
      <c r="AH1115" s="201"/>
      <c r="AI1115" s="201"/>
      <c r="AJ1115" s="201"/>
      <c r="AK1115" s="201"/>
      <c r="AL1115" s="201"/>
      <c r="AM1115" s="201"/>
      <c r="AN1115" s="201"/>
      <c r="AO1115" s="201"/>
      <c r="AT1115" s="201"/>
      <c r="BK1115" s="201"/>
      <c r="BL1115" s="201"/>
      <c r="BM1115" s="201"/>
    </row>
    <row r="1116" spans="1:65" ht="21" customHeight="1">
      <c r="A1116" s="201"/>
      <c r="B1116" s="201"/>
      <c r="C1116" s="201"/>
      <c r="D1116" s="201"/>
      <c r="G1116" s="263"/>
      <c r="I1116" s="201"/>
      <c r="J1116" s="201"/>
      <c r="K1116" s="201"/>
      <c r="L1116" s="201"/>
      <c r="M1116" s="201"/>
      <c r="N1116" s="201"/>
      <c r="O1116" s="201"/>
      <c r="P1116" s="201"/>
      <c r="Q1116" s="201"/>
      <c r="R1116" s="201"/>
      <c r="S1116" s="201"/>
      <c r="T1116" s="201"/>
      <c r="U1116" s="201"/>
      <c r="V1116" s="201"/>
      <c r="W1116" s="201"/>
      <c r="X1116" s="201"/>
      <c r="Y1116" s="201"/>
      <c r="Z1116" s="201"/>
      <c r="AA1116" s="201"/>
      <c r="AB1116" s="201"/>
      <c r="AC1116" s="201"/>
      <c r="AD1116" s="201"/>
      <c r="AE1116" s="201"/>
      <c r="AF1116" s="201"/>
      <c r="AG1116" s="201"/>
      <c r="AH1116" s="201"/>
      <c r="AI1116" s="201"/>
      <c r="AJ1116" s="201"/>
      <c r="AK1116" s="201"/>
      <c r="AL1116" s="201"/>
      <c r="AM1116" s="201"/>
      <c r="AN1116" s="201"/>
      <c r="AO1116" s="201"/>
      <c r="AT1116" s="201"/>
      <c r="BK1116" s="201"/>
      <c r="BL1116" s="201"/>
      <c r="BM1116" s="201"/>
    </row>
    <row r="1117" spans="1:65" ht="21" customHeight="1">
      <c r="A1117" s="201"/>
      <c r="B1117" s="201"/>
      <c r="C1117" s="201"/>
      <c r="D1117" s="201"/>
      <c r="G1117" s="263"/>
      <c r="I1117" s="201"/>
      <c r="J1117" s="201"/>
      <c r="K1117" s="201"/>
      <c r="L1117" s="201"/>
      <c r="M1117" s="201"/>
      <c r="N1117" s="201"/>
      <c r="O1117" s="201"/>
      <c r="P1117" s="201"/>
      <c r="Q1117" s="201"/>
      <c r="R1117" s="201"/>
      <c r="S1117" s="201"/>
      <c r="T1117" s="201"/>
      <c r="U1117" s="201"/>
      <c r="V1117" s="201"/>
      <c r="W1117" s="201"/>
      <c r="X1117" s="201"/>
      <c r="Y1117" s="201"/>
      <c r="Z1117" s="201"/>
      <c r="AA1117" s="201"/>
      <c r="AB1117" s="201"/>
      <c r="AC1117" s="201"/>
      <c r="AD1117" s="201"/>
      <c r="AE1117" s="201"/>
      <c r="AF1117" s="201"/>
      <c r="AG1117" s="201"/>
      <c r="AH1117" s="201"/>
      <c r="AI1117" s="201"/>
      <c r="AJ1117" s="201"/>
      <c r="AK1117" s="201"/>
      <c r="AL1117" s="201"/>
      <c r="AM1117" s="201"/>
      <c r="AN1117" s="201"/>
      <c r="AO1117" s="201"/>
      <c r="AT1117" s="201"/>
      <c r="BK1117" s="201"/>
      <c r="BL1117" s="201"/>
      <c r="BM1117" s="201"/>
    </row>
    <row r="1118" spans="1:65" ht="21" customHeight="1">
      <c r="A1118" s="201"/>
      <c r="B1118" s="201"/>
      <c r="C1118" s="201"/>
      <c r="D1118" s="201"/>
      <c r="G1118" s="263"/>
      <c r="I1118" s="201"/>
      <c r="J1118" s="201"/>
      <c r="K1118" s="201"/>
      <c r="L1118" s="201"/>
      <c r="M1118" s="201"/>
      <c r="N1118" s="201"/>
      <c r="O1118" s="201"/>
      <c r="P1118" s="201"/>
      <c r="Q1118" s="201"/>
      <c r="R1118" s="201"/>
      <c r="S1118" s="201"/>
      <c r="T1118" s="201"/>
      <c r="U1118" s="201"/>
      <c r="V1118" s="201"/>
      <c r="W1118" s="201"/>
      <c r="X1118" s="201"/>
      <c r="Y1118" s="201"/>
      <c r="Z1118" s="201"/>
      <c r="AA1118" s="201"/>
      <c r="AB1118" s="201"/>
      <c r="AC1118" s="201"/>
      <c r="AD1118" s="201"/>
      <c r="AE1118" s="201"/>
      <c r="AF1118" s="201"/>
      <c r="AG1118" s="201"/>
      <c r="AH1118" s="201"/>
      <c r="AI1118" s="201"/>
      <c r="AJ1118" s="201"/>
      <c r="AK1118" s="201"/>
      <c r="AL1118" s="201"/>
      <c r="AM1118" s="201"/>
      <c r="AN1118" s="201"/>
      <c r="AO1118" s="201"/>
      <c r="AT1118" s="201"/>
      <c r="BK1118" s="201"/>
      <c r="BL1118" s="201"/>
      <c r="BM1118" s="201"/>
    </row>
    <row r="1119" spans="1:65" ht="21" customHeight="1">
      <c r="A1119" s="201"/>
      <c r="B1119" s="201"/>
      <c r="C1119" s="201"/>
      <c r="D1119" s="201"/>
      <c r="G1119" s="263"/>
      <c r="I1119" s="201"/>
      <c r="J1119" s="201"/>
      <c r="K1119" s="201"/>
      <c r="L1119" s="201"/>
      <c r="M1119" s="201"/>
      <c r="N1119" s="201"/>
      <c r="O1119" s="201"/>
      <c r="P1119" s="201"/>
      <c r="Q1119" s="201"/>
      <c r="R1119" s="201"/>
      <c r="S1119" s="201"/>
      <c r="T1119" s="201"/>
      <c r="U1119" s="201"/>
      <c r="V1119" s="201"/>
      <c r="W1119" s="201"/>
      <c r="X1119" s="201"/>
      <c r="Y1119" s="201"/>
      <c r="Z1119" s="201"/>
      <c r="AA1119" s="201"/>
      <c r="AB1119" s="201"/>
      <c r="AC1119" s="201"/>
      <c r="AD1119" s="201"/>
      <c r="AE1119" s="201"/>
      <c r="AF1119" s="201"/>
      <c r="AG1119" s="201"/>
      <c r="AH1119" s="201"/>
      <c r="AI1119" s="201"/>
      <c r="AJ1119" s="201"/>
      <c r="AK1119" s="201"/>
      <c r="AL1119" s="201"/>
      <c r="AM1119" s="201"/>
      <c r="AN1119" s="201"/>
      <c r="AO1119" s="201"/>
      <c r="AT1119" s="201"/>
      <c r="BK1119" s="201"/>
      <c r="BL1119" s="201"/>
      <c r="BM1119" s="201"/>
    </row>
    <row r="1120" spans="1:65" ht="21" customHeight="1">
      <c r="A1120" s="201"/>
      <c r="B1120" s="201"/>
      <c r="C1120" s="201"/>
      <c r="D1120" s="201"/>
      <c r="G1120" s="263"/>
      <c r="I1120" s="201"/>
      <c r="J1120" s="201"/>
      <c r="K1120" s="201"/>
      <c r="L1120" s="201"/>
      <c r="M1120" s="201"/>
      <c r="N1120" s="201"/>
      <c r="O1120" s="201"/>
      <c r="P1120" s="201"/>
      <c r="Q1120" s="201"/>
      <c r="R1120" s="201"/>
      <c r="S1120" s="201"/>
      <c r="T1120" s="201"/>
      <c r="U1120" s="201"/>
      <c r="V1120" s="201"/>
      <c r="W1120" s="201"/>
      <c r="X1120" s="201"/>
      <c r="Y1120" s="201"/>
      <c r="Z1120" s="201"/>
      <c r="AA1120" s="201"/>
      <c r="AB1120" s="201"/>
      <c r="AC1120" s="201"/>
      <c r="AD1120" s="201"/>
      <c r="AE1120" s="201"/>
      <c r="AF1120" s="201"/>
      <c r="AG1120" s="201"/>
      <c r="AH1120" s="201"/>
      <c r="AI1120" s="201"/>
      <c r="AJ1120" s="201"/>
      <c r="AK1120" s="201"/>
      <c r="AL1120" s="201"/>
      <c r="AM1120" s="201"/>
      <c r="AN1120" s="201"/>
      <c r="AO1120" s="201"/>
      <c r="AT1120" s="201"/>
      <c r="BK1120" s="201"/>
      <c r="BL1120" s="201"/>
      <c r="BM1120" s="201"/>
    </row>
    <row r="1121" spans="1:65" ht="21" customHeight="1">
      <c r="A1121" s="201"/>
      <c r="B1121" s="201"/>
      <c r="C1121" s="201"/>
      <c r="D1121" s="201"/>
      <c r="G1121" s="263"/>
      <c r="I1121" s="201"/>
      <c r="J1121" s="201"/>
      <c r="K1121" s="201"/>
      <c r="L1121" s="201"/>
      <c r="M1121" s="201"/>
      <c r="N1121" s="201"/>
      <c r="O1121" s="201"/>
      <c r="P1121" s="201"/>
      <c r="Q1121" s="201"/>
      <c r="R1121" s="201"/>
      <c r="S1121" s="201"/>
      <c r="T1121" s="201"/>
      <c r="U1121" s="201"/>
      <c r="V1121" s="201"/>
      <c r="W1121" s="201"/>
      <c r="X1121" s="201"/>
      <c r="Y1121" s="201"/>
      <c r="Z1121" s="201"/>
      <c r="AA1121" s="201"/>
      <c r="AB1121" s="201"/>
      <c r="AC1121" s="201"/>
      <c r="AD1121" s="201"/>
      <c r="AE1121" s="201"/>
      <c r="AF1121" s="201"/>
      <c r="AG1121" s="201"/>
      <c r="AH1121" s="201"/>
      <c r="AI1121" s="201"/>
      <c r="AJ1121" s="201"/>
      <c r="AK1121" s="201"/>
      <c r="AL1121" s="201"/>
      <c r="AM1121" s="201"/>
      <c r="AN1121" s="201"/>
      <c r="AO1121" s="201"/>
      <c r="AT1121" s="201"/>
      <c r="BK1121" s="201"/>
      <c r="BL1121" s="201"/>
      <c r="BM1121" s="201"/>
    </row>
    <row r="1122" spans="1:65" ht="21" customHeight="1">
      <c r="A1122" s="201"/>
      <c r="B1122" s="201"/>
      <c r="C1122" s="201"/>
      <c r="D1122" s="201"/>
      <c r="G1122" s="263"/>
      <c r="I1122" s="201"/>
      <c r="J1122" s="201"/>
      <c r="K1122" s="201"/>
      <c r="L1122" s="201"/>
      <c r="M1122" s="201"/>
      <c r="N1122" s="201"/>
      <c r="O1122" s="201"/>
      <c r="P1122" s="201"/>
      <c r="Q1122" s="201"/>
      <c r="R1122" s="201"/>
      <c r="S1122" s="201"/>
      <c r="T1122" s="201"/>
      <c r="U1122" s="201"/>
      <c r="V1122" s="201"/>
      <c r="W1122" s="201"/>
      <c r="X1122" s="201"/>
      <c r="Y1122" s="201"/>
      <c r="Z1122" s="201"/>
      <c r="AA1122" s="201"/>
      <c r="AB1122" s="201"/>
      <c r="AC1122" s="201"/>
      <c r="AD1122" s="201"/>
      <c r="AE1122" s="201"/>
      <c r="AF1122" s="201"/>
      <c r="AG1122" s="201"/>
      <c r="AH1122" s="201"/>
      <c r="AI1122" s="201"/>
      <c r="AJ1122" s="201"/>
      <c r="AK1122" s="201"/>
      <c r="AL1122" s="201"/>
      <c r="AM1122" s="201"/>
      <c r="AN1122" s="201"/>
      <c r="AO1122" s="201"/>
      <c r="AT1122" s="201"/>
      <c r="BK1122" s="201"/>
      <c r="BL1122" s="201"/>
      <c r="BM1122" s="201"/>
    </row>
    <row r="1123" spans="1:65" ht="21" customHeight="1">
      <c r="A1123" s="201"/>
      <c r="B1123" s="201"/>
      <c r="C1123" s="201"/>
      <c r="D1123" s="201"/>
      <c r="G1123" s="263"/>
      <c r="I1123" s="201"/>
      <c r="J1123" s="201"/>
      <c r="K1123" s="201"/>
      <c r="L1123" s="201"/>
      <c r="M1123" s="201"/>
      <c r="N1123" s="201"/>
      <c r="O1123" s="201"/>
      <c r="P1123" s="201"/>
      <c r="Q1123" s="201"/>
      <c r="R1123" s="201"/>
      <c r="S1123" s="201"/>
      <c r="T1123" s="201"/>
      <c r="U1123" s="201"/>
      <c r="V1123" s="201"/>
      <c r="W1123" s="201"/>
      <c r="X1123" s="201"/>
      <c r="Y1123" s="201"/>
      <c r="Z1123" s="201"/>
      <c r="AA1123" s="201"/>
      <c r="AB1123" s="201"/>
      <c r="AC1123" s="201"/>
      <c r="AD1123" s="201"/>
      <c r="AE1123" s="201"/>
      <c r="AF1123" s="201"/>
      <c r="AG1123" s="201"/>
      <c r="AH1123" s="201"/>
      <c r="AI1123" s="201"/>
      <c r="AJ1123" s="201"/>
      <c r="AK1123" s="201"/>
      <c r="AL1123" s="201"/>
      <c r="AM1123" s="201"/>
      <c r="AN1123" s="201"/>
      <c r="AO1123" s="201"/>
      <c r="AT1123" s="201"/>
      <c r="BK1123" s="201"/>
      <c r="BL1123" s="201"/>
      <c r="BM1123" s="201"/>
    </row>
    <row r="1124" spans="1:65" ht="21" customHeight="1">
      <c r="A1124" s="201"/>
      <c r="B1124" s="201"/>
      <c r="C1124" s="201"/>
      <c r="D1124" s="201"/>
      <c r="G1124" s="263"/>
      <c r="I1124" s="201"/>
      <c r="J1124" s="201"/>
      <c r="K1124" s="201"/>
      <c r="L1124" s="201"/>
      <c r="M1124" s="201"/>
      <c r="N1124" s="201"/>
      <c r="O1124" s="201"/>
      <c r="P1124" s="201"/>
      <c r="Q1124" s="201"/>
      <c r="R1124" s="201"/>
      <c r="S1124" s="201"/>
      <c r="T1124" s="201"/>
      <c r="U1124" s="201"/>
      <c r="V1124" s="201"/>
      <c r="W1124" s="201"/>
      <c r="X1124" s="201"/>
      <c r="Y1124" s="201"/>
      <c r="Z1124" s="201"/>
      <c r="AA1124" s="201"/>
      <c r="AB1124" s="201"/>
      <c r="AC1124" s="201"/>
      <c r="AD1124" s="201"/>
      <c r="AE1124" s="201"/>
      <c r="AF1124" s="201"/>
      <c r="AG1124" s="201"/>
      <c r="AH1124" s="201"/>
      <c r="AI1124" s="201"/>
      <c r="AJ1124" s="201"/>
      <c r="AK1124" s="201"/>
      <c r="AL1124" s="201"/>
      <c r="AM1124" s="201"/>
      <c r="AN1124" s="201"/>
      <c r="AO1124" s="201"/>
      <c r="AT1124" s="201"/>
      <c r="BK1124" s="201"/>
      <c r="BL1124" s="201"/>
      <c r="BM1124" s="201"/>
    </row>
    <row r="1125" spans="1:65" ht="21" customHeight="1">
      <c r="A1125" s="201"/>
      <c r="B1125" s="201"/>
      <c r="C1125" s="201"/>
      <c r="D1125" s="201"/>
      <c r="G1125" s="263"/>
      <c r="I1125" s="201"/>
      <c r="J1125" s="201"/>
      <c r="K1125" s="201"/>
      <c r="L1125" s="201"/>
      <c r="M1125" s="201"/>
      <c r="N1125" s="201"/>
      <c r="O1125" s="201"/>
      <c r="P1125" s="201"/>
      <c r="Q1125" s="201"/>
      <c r="R1125" s="201"/>
      <c r="S1125" s="201"/>
      <c r="T1125" s="201"/>
      <c r="U1125" s="201"/>
      <c r="V1125" s="201"/>
      <c r="W1125" s="201"/>
      <c r="X1125" s="201"/>
      <c r="Y1125" s="201"/>
      <c r="Z1125" s="201"/>
      <c r="AA1125" s="201"/>
      <c r="AB1125" s="201"/>
      <c r="AC1125" s="201"/>
      <c r="AD1125" s="201"/>
      <c r="AE1125" s="201"/>
      <c r="AF1125" s="201"/>
      <c r="AG1125" s="201"/>
      <c r="AH1125" s="201"/>
      <c r="AI1125" s="201"/>
      <c r="AJ1125" s="201"/>
      <c r="AK1125" s="201"/>
      <c r="AL1125" s="201"/>
      <c r="AM1125" s="201"/>
      <c r="AN1125" s="201"/>
      <c r="AO1125" s="201"/>
      <c r="AT1125" s="201"/>
      <c r="BK1125" s="201"/>
      <c r="BL1125" s="201"/>
      <c r="BM1125" s="201"/>
    </row>
    <row r="1126" spans="1:65" ht="21" customHeight="1">
      <c r="A1126" s="201"/>
      <c r="B1126" s="201"/>
      <c r="C1126" s="201"/>
      <c r="D1126" s="201"/>
      <c r="G1126" s="263"/>
      <c r="I1126" s="201"/>
      <c r="J1126" s="201"/>
      <c r="K1126" s="201"/>
      <c r="L1126" s="201"/>
      <c r="M1126" s="201"/>
      <c r="N1126" s="201"/>
      <c r="O1126" s="201"/>
      <c r="P1126" s="201"/>
      <c r="Q1126" s="201"/>
      <c r="R1126" s="201"/>
      <c r="S1126" s="201"/>
      <c r="T1126" s="201"/>
      <c r="U1126" s="201"/>
      <c r="V1126" s="201"/>
      <c r="W1126" s="201"/>
      <c r="X1126" s="201"/>
      <c r="Y1126" s="201"/>
      <c r="Z1126" s="201"/>
      <c r="AA1126" s="201"/>
      <c r="AB1126" s="201"/>
      <c r="AC1126" s="201"/>
      <c r="AD1126" s="201"/>
      <c r="AE1126" s="201"/>
      <c r="AF1126" s="201"/>
      <c r="AG1126" s="201"/>
      <c r="AH1126" s="201"/>
      <c r="AI1126" s="201"/>
      <c r="AJ1126" s="201"/>
      <c r="AK1126" s="201"/>
      <c r="AL1126" s="201"/>
      <c r="AM1126" s="201"/>
      <c r="AN1126" s="201"/>
      <c r="AO1126" s="201"/>
      <c r="AT1126" s="201"/>
      <c r="BK1126" s="201"/>
      <c r="BL1126" s="201"/>
      <c r="BM1126" s="201"/>
    </row>
    <row r="1127" spans="1:65" ht="21" customHeight="1">
      <c r="A1127" s="201"/>
      <c r="B1127" s="201"/>
      <c r="C1127" s="201"/>
      <c r="D1127" s="201"/>
      <c r="G1127" s="263"/>
      <c r="I1127" s="201"/>
      <c r="J1127" s="201"/>
      <c r="K1127" s="201"/>
      <c r="L1127" s="201"/>
      <c r="M1127" s="201"/>
      <c r="N1127" s="201"/>
      <c r="O1127" s="201"/>
      <c r="P1127" s="201"/>
      <c r="Q1127" s="201"/>
      <c r="R1127" s="201"/>
      <c r="S1127" s="201"/>
      <c r="T1127" s="201"/>
      <c r="U1127" s="201"/>
      <c r="V1127" s="201"/>
      <c r="W1127" s="201"/>
      <c r="X1127" s="201"/>
      <c r="Y1127" s="201"/>
      <c r="Z1127" s="201"/>
      <c r="AA1127" s="201"/>
      <c r="AB1127" s="201"/>
      <c r="AC1127" s="201"/>
      <c r="AD1127" s="201"/>
      <c r="AE1127" s="201"/>
      <c r="AF1127" s="201"/>
      <c r="AG1127" s="201"/>
      <c r="AH1127" s="201"/>
      <c r="AI1127" s="201"/>
      <c r="AJ1127" s="201"/>
      <c r="AK1127" s="201"/>
      <c r="AL1127" s="201"/>
      <c r="AM1127" s="201"/>
      <c r="AN1127" s="201"/>
      <c r="AO1127" s="201"/>
      <c r="AT1127" s="201"/>
      <c r="BK1127" s="201"/>
      <c r="BL1127" s="201"/>
      <c r="BM1127" s="201"/>
    </row>
    <row r="1128" spans="1:65" ht="21" customHeight="1">
      <c r="A1128" s="201"/>
      <c r="B1128" s="201"/>
      <c r="C1128" s="201"/>
      <c r="D1128" s="201"/>
      <c r="G1128" s="263"/>
      <c r="I1128" s="201"/>
      <c r="J1128" s="201"/>
      <c r="K1128" s="201"/>
      <c r="L1128" s="201"/>
      <c r="M1128" s="201"/>
      <c r="N1128" s="201"/>
      <c r="O1128" s="201"/>
      <c r="P1128" s="201"/>
      <c r="Q1128" s="201"/>
      <c r="R1128" s="201"/>
      <c r="S1128" s="201"/>
      <c r="T1128" s="201"/>
      <c r="U1128" s="201"/>
      <c r="V1128" s="201"/>
      <c r="W1128" s="201"/>
      <c r="X1128" s="201"/>
      <c r="Y1128" s="201"/>
      <c r="Z1128" s="201"/>
      <c r="AA1128" s="201"/>
      <c r="AB1128" s="201"/>
      <c r="AC1128" s="201"/>
      <c r="AD1128" s="201"/>
      <c r="AE1128" s="201"/>
      <c r="AF1128" s="201"/>
      <c r="AG1128" s="201"/>
      <c r="AH1128" s="201"/>
      <c r="AI1128" s="201"/>
      <c r="AJ1128" s="201"/>
      <c r="AK1128" s="201"/>
      <c r="AL1128" s="201"/>
      <c r="AM1128" s="201"/>
      <c r="AN1128" s="201"/>
      <c r="AO1128" s="201"/>
      <c r="AT1128" s="201"/>
      <c r="BK1128" s="201"/>
      <c r="BL1128" s="201"/>
      <c r="BM1128" s="201"/>
    </row>
    <row r="1129" spans="1:65" ht="21" customHeight="1">
      <c r="A1129" s="201"/>
      <c r="B1129" s="201"/>
      <c r="C1129" s="201"/>
      <c r="D1129" s="201"/>
      <c r="G1129" s="263"/>
      <c r="I1129" s="201"/>
      <c r="J1129" s="201"/>
      <c r="K1129" s="201"/>
      <c r="L1129" s="201"/>
      <c r="M1129" s="201"/>
      <c r="N1129" s="201"/>
      <c r="O1129" s="201"/>
      <c r="P1129" s="201"/>
      <c r="Q1129" s="201"/>
      <c r="R1129" s="201"/>
      <c r="S1129" s="201"/>
      <c r="T1129" s="201"/>
      <c r="U1129" s="201"/>
      <c r="V1129" s="201"/>
      <c r="W1129" s="201"/>
      <c r="X1129" s="201"/>
      <c r="Y1129" s="201"/>
      <c r="Z1129" s="201"/>
      <c r="AA1129" s="201"/>
      <c r="AB1129" s="201"/>
      <c r="AC1129" s="201"/>
      <c r="AD1129" s="201"/>
      <c r="AE1129" s="201"/>
      <c r="AF1129" s="201"/>
      <c r="AG1129" s="201"/>
      <c r="AH1129" s="201"/>
      <c r="AI1129" s="201"/>
      <c r="AJ1129" s="201"/>
      <c r="AK1129" s="201"/>
      <c r="AL1129" s="201"/>
      <c r="AM1129" s="201"/>
      <c r="AN1129" s="201"/>
      <c r="AO1129" s="201"/>
      <c r="AT1129" s="201"/>
      <c r="BK1129" s="201"/>
      <c r="BL1129" s="201"/>
      <c r="BM1129" s="201"/>
    </row>
    <row r="1130" spans="1:65" ht="21" customHeight="1">
      <c r="A1130" s="201"/>
      <c r="B1130" s="201"/>
      <c r="C1130" s="201"/>
      <c r="D1130" s="201"/>
      <c r="G1130" s="263"/>
      <c r="I1130" s="201"/>
      <c r="J1130" s="201"/>
      <c r="K1130" s="201"/>
      <c r="L1130" s="201"/>
      <c r="M1130" s="201"/>
      <c r="N1130" s="201"/>
      <c r="O1130" s="201"/>
      <c r="P1130" s="201"/>
      <c r="Q1130" s="201"/>
      <c r="R1130" s="201"/>
      <c r="S1130" s="201"/>
      <c r="T1130" s="201"/>
      <c r="U1130" s="201"/>
      <c r="V1130" s="201"/>
      <c r="W1130" s="201"/>
      <c r="X1130" s="201"/>
      <c r="Y1130" s="201"/>
      <c r="Z1130" s="201"/>
      <c r="AA1130" s="201"/>
      <c r="AB1130" s="201"/>
      <c r="AC1130" s="201"/>
      <c r="AD1130" s="201"/>
      <c r="AE1130" s="201"/>
      <c r="AF1130" s="201"/>
      <c r="AG1130" s="201"/>
      <c r="AH1130" s="201"/>
      <c r="AI1130" s="201"/>
      <c r="AJ1130" s="201"/>
      <c r="AK1130" s="201"/>
      <c r="AL1130" s="201"/>
      <c r="AM1130" s="201"/>
      <c r="AN1130" s="201"/>
      <c r="AO1130" s="201"/>
      <c r="AT1130" s="201"/>
      <c r="BK1130" s="201"/>
      <c r="BL1130" s="201"/>
      <c r="BM1130" s="201"/>
    </row>
    <row r="1131" spans="1:65" ht="21" customHeight="1">
      <c r="A1131" s="201"/>
      <c r="B1131" s="201"/>
      <c r="C1131" s="201"/>
      <c r="D1131" s="201"/>
      <c r="G1131" s="263"/>
      <c r="I1131" s="201"/>
      <c r="J1131" s="201"/>
      <c r="K1131" s="201"/>
      <c r="L1131" s="201"/>
      <c r="M1131" s="201"/>
      <c r="N1131" s="201"/>
      <c r="O1131" s="201"/>
      <c r="P1131" s="201"/>
      <c r="Q1131" s="201"/>
      <c r="R1131" s="201"/>
      <c r="S1131" s="201"/>
      <c r="T1131" s="201"/>
      <c r="U1131" s="201"/>
      <c r="V1131" s="201"/>
      <c r="W1131" s="201"/>
      <c r="X1131" s="201"/>
      <c r="Y1131" s="201"/>
      <c r="Z1131" s="201"/>
      <c r="AA1131" s="201"/>
      <c r="AB1131" s="201"/>
      <c r="AC1131" s="201"/>
      <c r="AD1131" s="201"/>
      <c r="AE1131" s="201"/>
      <c r="AF1131" s="201"/>
      <c r="AG1131" s="201"/>
      <c r="AH1131" s="201"/>
      <c r="AI1131" s="201"/>
      <c r="AJ1131" s="201"/>
      <c r="AK1131" s="201"/>
      <c r="AL1131" s="201"/>
      <c r="AM1131" s="201"/>
      <c r="AN1131" s="201"/>
      <c r="AO1131" s="201"/>
      <c r="AT1131" s="201"/>
      <c r="BK1131" s="201"/>
      <c r="BL1131" s="201"/>
      <c r="BM1131" s="201"/>
    </row>
    <row r="1132" spans="1:65" ht="21" customHeight="1">
      <c r="A1132" s="201"/>
      <c r="B1132" s="201"/>
      <c r="C1132" s="201"/>
      <c r="D1132" s="201"/>
      <c r="G1132" s="263"/>
      <c r="I1132" s="201"/>
      <c r="J1132" s="201"/>
      <c r="K1132" s="201"/>
      <c r="L1132" s="201"/>
      <c r="M1132" s="201"/>
      <c r="N1132" s="201"/>
      <c r="O1132" s="201"/>
      <c r="P1132" s="201"/>
      <c r="Q1132" s="201"/>
      <c r="R1132" s="201"/>
      <c r="S1132" s="201"/>
      <c r="T1132" s="201"/>
      <c r="U1132" s="201"/>
      <c r="V1132" s="201"/>
      <c r="W1132" s="201"/>
      <c r="X1132" s="201"/>
      <c r="Y1132" s="201"/>
      <c r="Z1132" s="201"/>
      <c r="AA1132" s="201"/>
      <c r="AB1132" s="201"/>
      <c r="AC1132" s="201"/>
      <c r="AD1132" s="201"/>
      <c r="AE1132" s="201"/>
      <c r="AF1132" s="201"/>
      <c r="AG1132" s="201"/>
      <c r="AH1132" s="201"/>
      <c r="AI1132" s="201"/>
      <c r="AJ1132" s="201"/>
      <c r="AK1132" s="201"/>
      <c r="AL1132" s="201"/>
      <c r="AM1132" s="201"/>
      <c r="AN1132" s="201"/>
      <c r="AO1132" s="201"/>
      <c r="AT1132" s="201"/>
      <c r="BK1132" s="201"/>
      <c r="BL1132" s="201"/>
      <c r="BM1132" s="201"/>
    </row>
    <row r="1133" spans="1:65" ht="21" customHeight="1">
      <c r="A1133" s="201"/>
      <c r="B1133" s="201"/>
      <c r="C1133" s="201"/>
      <c r="D1133" s="201"/>
      <c r="G1133" s="263"/>
      <c r="I1133" s="201"/>
      <c r="J1133" s="201"/>
      <c r="K1133" s="201"/>
      <c r="L1133" s="201"/>
      <c r="M1133" s="201"/>
      <c r="N1133" s="201"/>
      <c r="O1133" s="201"/>
      <c r="P1133" s="201"/>
      <c r="Q1133" s="201"/>
      <c r="R1133" s="201"/>
      <c r="S1133" s="201"/>
      <c r="T1133" s="201"/>
      <c r="U1133" s="201"/>
      <c r="V1133" s="201"/>
      <c r="W1133" s="201"/>
      <c r="X1133" s="201"/>
      <c r="Y1133" s="201"/>
      <c r="Z1133" s="201"/>
      <c r="AA1133" s="201"/>
      <c r="AB1133" s="201"/>
      <c r="AC1133" s="201"/>
      <c r="AD1133" s="201"/>
      <c r="AE1133" s="201"/>
      <c r="AF1133" s="201"/>
      <c r="AG1133" s="201"/>
      <c r="AH1133" s="201"/>
      <c r="AI1133" s="201"/>
      <c r="AJ1133" s="201"/>
      <c r="AK1133" s="201"/>
      <c r="AL1133" s="201"/>
      <c r="AM1133" s="201"/>
      <c r="AN1133" s="201"/>
      <c r="AO1133" s="201"/>
      <c r="AT1133" s="201"/>
      <c r="BK1133" s="201"/>
      <c r="BL1133" s="201"/>
      <c r="BM1133" s="201"/>
    </row>
    <row r="1134" spans="1:65" ht="21" customHeight="1">
      <c r="A1134" s="201"/>
      <c r="B1134" s="201"/>
      <c r="C1134" s="201"/>
      <c r="D1134" s="201"/>
      <c r="G1134" s="263"/>
      <c r="I1134" s="201"/>
      <c r="J1134" s="201"/>
      <c r="K1134" s="201"/>
      <c r="L1134" s="201"/>
      <c r="M1134" s="201"/>
      <c r="N1134" s="201"/>
      <c r="O1134" s="201"/>
      <c r="P1134" s="201"/>
      <c r="Q1134" s="201"/>
      <c r="R1134" s="201"/>
      <c r="S1134" s="201"/>
      <c r="T1134" s="201"/>
      <c r="U1134" s="201"/>
      <c r="V1134" s="201"/>
      <c r="W1134" s="201"/>
      <c r="X1134" s="201"/>
      <c r="Y1134" s="201"/>
      <c r="Z1134" s="201"/>
      <c r="AA1134" s="201"/>
      <c r="AB1134" s="201"/>
      <c r="AC1134" s="201"/>
      <c r="AD1134" s="201"/>
      <c r="AE1134" s="201"/>
      <c r="AF1134" s="201"/>
      <c r="AG1134" s="201"/>
      <c r="AH1134" s="201"/>
      <c r="AI1134" s="201"/>
      <c r="AJ1134" s="201"/>
      <c r="AK1134" s="201"/>
      <c r="AL1134" s="201"/>
      <c r="AM1134" s="201"/>
      <c r="AN1134" s="201"/>
      <c r="AO1134" s="201"/>
      <c r="AT1134" s="201"/>
      <c r="BK1134" s="201"/>
      <c r="BL1134" s="201"/>
      <c r="BM1134" s="201"/>
    </row>
    <row r="1135" spans="1:65" ht="21" customHeight="1">
      <c r="A1135" s="201"/>
      <c r="B1135" s="201"/>
      <c r="C1135" s="201"/>
      <c r="D1135" s="201"/>
      <c r="G1135" s="263"/>
      <c r="I1135" s="201"/>
      <c r="J1135" s="201"/>
      <c r="K1135" s="201"/>
      <c r="L1135" s="201"/>
      <c r="M1135" s="201"/>
      <c r="N1135" s="201"/>
      <c r="O1135" s="201"/>
      <c r="P1135" s="201"/>
      <c r="Q1135" s="201"/>
      <c r="R1135" s="201"/>
      <c r="S1135" s="201"/>
      <c r="T1135" s="201"/>
      <c r="U1135" s="201"/>
      <c r="V1135" s="201"/>
      <c r="W1135" s="201"/>
      <c r="X1135" s="201"/>
      <c r="Y1135" s="201"/>
      <c r="Z1135" s="201"/>
      <c r="AA1135" s="201"/>
      <c r="AB1135" s="201"/>
      <c r="AC1135" s="201"/>
      <c r="AD1135" s="201"/>
      <c r="AE1135" s="201"/>
      <c r="AF1135" s="201"/>
      <c r="AG1135" s="201"/>
      <c r="AH1135" s="201"/>
      <c r="AI1135" s="201"/>
      <c r="AJ1135" s="201"/>
      <c r="AK1135" s="201"/>
      <c r="AL1135" s="201"/>
      <c r="AM1135" s="201"/>
      <c r="AN1135" s="201"/>
      <c r="AO1135" s="201"/>
      <c r="AT1135" s="201"/>
      <c r="BK1135" s="201"/>
      <c r="BL1135" s="201"/>
      <c r="BM1135" s="201"/>
    </row>
    <row r="1136" spans="1:65" ht="21" customHeight="1">
      <c r="A1136" s="201"/>
      <c r="B1136" s="201"/>
      <c r="C1136" s="201"/>
      <c r="D1136" s="201"/>
      <c r="G1136" s="263"/>
      <c r="I1136" s="201"/>
      <c r="J1136" s="201"/>
      <c r="K1136" s="201"/>
      <c r="L1136" s="201"/>
      <c r="M1136" s="201"/>
      <c r="N1136" s="201"/>
      <c r="O1136" s="201"/>
      <c r="P1136" s="201"/>
      <c r="Q1136" s="201"/>
      <c r="R1136" s="201"/>
      <c r="S1136" s="201"/>
      <c r="T1136" s="201"/>
      <c r="U1136" s="201"/>
      <c r="V1136" s="201"/>
      <c r="W1136" s="201"/>
      <c r="X1136" s="201"/>
      <c r="Y1136" s="201"/>
      <c r="Z1136" s="201"/>
      <c r="AA1136" s="201"/>
      <c r="AB1136" s="201"/>
      <c r="AC1136" s="201"/>
      <c r="AD1136" s="201"/>
      <c r="AE1136" s="201"/>
      <c r="AF1136" s="201"/>
      <c r="AG1136" s="201"/>
      <c r="AH1136" s="201"/>
      <c r="AI1136" s="201"/>
      <c r="AJ1136" s="201"/>
      <c r="AK1136" s="201"/>
      <c r="AL1136" s="201"/>
      <c r="AM1136" s="201"/>
      <c r="AN1136" s="201"/>
      <c r="AO1136" s="201"/>
      <c r="AT1136" s="201"/>
      <c r="BK1136" s="201"/>
      <c r="BL1136" s="201"/>
      <c r="BM1136" s="201"/>
    </row>
    <row r="1137" spans="1:65" ht="21" customHeight="1">
      <c r="A1137" s="201"/>
      <c r="B1137" s="201"/>
      <c r="C1137" s="201"/>
      <c r="D1137" s="201"/>
      <c r="G1137" s="263"/>
      <c r="I1137" s="201"/>
      <c r="J1137" s="201"/>
      <c r="K1137" s="201"/>
      <c r="L1137" s="201"/>
      <c r="M1137" s="201"/>
      <c r="N1137" s="201"/>
      <c r="O1137" s="201"/>
      <c r="P1137" s="201"/>
      <c r="Q1137" s="201"/>
      <c r="R1137" s="201"/>
      <c r="S1137" s="201"/>
      <c r="T1137" s="201"/>
      <c r="U1137" s="201"/>
      <c r="V1137" s="201"/>
      <c r="W1137" s="201"/>
      <c r="X1137" s="201"/>
      <c r="Y1137" s="201"/>
      <c r="Z1137" s="201"/>
      <c r="AA1137" s="201"/>
      <c r="AB1137" s="201"/>
      <c r="AC1137" s="201"/>
      <c r="AD1137" s="201"/>
      <c r="AE1137" s="201"/>
      <c r="AF1137" s="201"/>
      <c r="AG1137" s="201"/>
      <c r="AH1137" s="201"/>
      <c r="AI1137" s="201"/>
      <c r="AJ1137" s="201"/>
      <c r="AK1137" s="201"/>
      <c r="AL1137" s="201"/>
      <c r="AM1137" s="201"/>
      <c r="AN1137" s="201"/>
      <c r="AO1137" s="201"/>
      <c r="AT1137" s="201"/>
      <c r="BK1137" s="201"/>
      <c r="BL1137" s="201"/>
      <c r="BM1137" s="201"/>
    </row>
    <row r="1138" spans="1:65" ht="21" customHeight="1">
      <c r="A1138" s="201"/>
      <c r="B1138" s="201"/>
      <c r="C1138" s="201"/>
      <c r="D1138" s="201"/>
      <c r="G1138" s="263"/>
      <c r="I1138" s="201"/>
      <c r="J1138" s="201"/>
      <c r="K1138" s="201"/>
      <c r="L1138" s="201"/>
      <c r="M1138" s="201"/>
      <c r="N1138" s="201"/>
      <c r="O1138" s="201"/>
      <c r="P1138" s="201"/>
      <c r="Q1138" s="201"/>
      <c r="R1138" s="201"/>
      <c r="S1138" s="201"/>
      <c r="T1138" s="201"/>
      <c r="U1138" s="201"/>
      <c r="V1138" s="201"/>
      <c r="W1138" s="201"/>
      <c r="X1138" s="201"/>
      <c r="Y1138" s="201"/>
      <c r="Z1138" s="201"/>
      <c r="AA1138" s="201"/>
      <c r="AB1138" s="201"/>
      <c r="AC1138" s="201"/>
      <c r="AD1138" s="201"/>
      <c r="AE1138" s="201"/>
      <c r="AF1138" s="201"/>
      <c r="AG1138" s="201"/>
      <c r="AH1138" s="201"/>
      <c r="AI1138" s="201"/>
      <c r="AJ1138" s="201"/>
      <c r="AK1138" s="201"/>
      <c r="AL1138" s="201"/>
      <c r="AM1138" s="201"/>
      <c r="AN1138" s="201"/>
      <c r="AO1138" s="201"/>
      <c r="AT1138" s="201"/>
      <c r="BK1138" s="201"/>
      <c r="BL1138" s="201"/>
      <c r="BM1138" s="201"/>
    </row>
    <row r="1139" spans="1:65" ht="21" customHeight="1">
      <c r="A1139" s="201"/>
      <c r="B1139" s="201"/>
      <c r="C1139" s="201"/>
      <c r="D1139" s="201"/>
      <c r="G1139" s="263"/>
      <c r="I1139" s="201"/>
      <c r="J1139" s="201"/>
      <c r="K1139" s="201"/>
      <c r="L1139" s="201"/>
      <c r="M1139" s="201"/>
      <c r="N1139" s="201"/>
      <c r="O1139" s="201"/>
      <c r="P1139" s="201"/>
      <c r="Q1139" s="201"/>
      <c r="R1139" s="201"/>
      <c r="S1139" s="201"/>
      <c r="T1139" s="201"/>
      <c r="U1139" s="201"/>
      <c r="V1139" s="201"/>
      <c r="W1139" s="201"/>
      <c r="X1139" s="201"/>
      <c r="Y1139" s="201"/>
      <c r="Z1139" s="201"/>
      <c r="AA1139" s="201"/>
      <c r="AB1139" s="201"/>
      <c r="AC1139" s="201"/>
      <c r="AD1139" s="201"/>
      <c r="AE1139" s="201"/>
      <c r="AF1139" s="201"/>
      <c r="AG1139" s="201"/>
      <c r="AH1139" s="201"/>
      <c r="AI1139" s="201"/>
      <c r="AJ1139" s="201"/>
      <c r="AK1139" s="201"/>
      <c r="AL1139" s="201"/>
      <c r="AM1139" s="201"/>
      <c r="AN1139" s="201"/>
      <c r="AO1139" s="201"/>
      <c r="AT1139" s="201"/>
      <c r="BK1139" s="201"/>
      <c r="BL1139" s="201"/>
      <c r="BM1139" s="201"/>
    </row>
    <row r="1140" spans="1:65" ht="21" customHeight="1">
      <c r="A1140" s="201"/>
      <c r="B1140" s="201"/>
      <c r="C1140" s="201"/>
      <c r="D1140" s="201"/>
      <c r="G1140" s="263"/>
      <c r="I1140" s="201"/>
      <c r="J1140" s="201"/>
      <c r="K1140" s="201"/>
      <c r="L1140" s="201"/>
      <c r="M1140" s="201"/>
      <c r="N1140" s="201"/>
      <c r="O1140" s="201"/>
      <c r="P1140" s="201"/>
      <c r="Q1140" s="201"/>
      <c r="R1140" s="201"/>
      <c r="S1140" s="201"/>
      <c r="T1140" s="201"/>
      <c r="U1140" s="201"/>
      <c r="V1140" s="201"/>
      <c r="W1140" s="201"/>
      <c r="X1140" s="201"/>
      <c r="Y1140" s="201"/>
      <c r="Z1140" s="201"/>
      <c r="AA1140" s="201"/>
      <c r="AB1140" s="201"/>
      <c r="AC1140" s="201"/>
      <c r="AD1140" s="201"/>
      <c r="AE1140" s="201"/>
      <c r="AF1140" s="201"/>
      <c r="AG1140" s="201"/>
      <c r="AH1140" s="201"/>
      <c r="AI1140" s="201"/>
      <c r="AJ1140" s="201"/>
      <c r="AK1140" s="201"/>
      <c r="AL1140" s="201"/>
      <c r="AM1140" s="201"/>
      <c r="AN1140" s="201"/>
      <c r="AO1140" s="201"/>
      <c r="AT1140" s="201"/>
      <c r="BK1140" s="201"/>
      <c r="BL1140" s="201"/>
      <c r="BM1140" s="201"/>
    </row>
    <row r="1141" spans="1:65" ht="21" customHeight="1">
      <c r="A1141" s="201"/>
      <c r="B1141" s="201"/>
      <c r="C1141" s="201"/>
      <c r="D1141" s="201"/>
      <c r="G1141" s="263"/>
      <c r="I1141" s="201"/>
      <c r="J1141" s="201"/>
      <c r="K1141" s="201"/>
      <c r="L1141" s="201"/>
      <c r="M1141" s="201"/>
      <c r="N1141" s="201"/>
      <c r="O1141" s="201"/>
      <c r="P1141" s="201"/>
      <c r="Q1141" s="201"/>
      <c r="R1141" s="201"/>
      <c r="S1141" s="201"/>
      <c r="T1141" s="201"/>
      <c r="U1141" s="201"/>
      <c r="V1141" s="201"/>
      <c r="W1141" s="201"/>
      <c r="X1141" s="201"/>
      <c r="Y1141" s="201"/>
      <c r="Z1141" s="201"/>
      <c r="AA1141" s="201"/>
      <c r="AB1141" s="201"/>
      <c r="AC1141" s="201"/>
      <c r="AD1141" s="201"/>
      <c r="AE1141" s="201"/>
      <c r="AF1141" s="201"/>
      <c r="AG1141" s="201"/>
      <c r="AH1141" s="201"/>
      <c r="AI1141" s="201"/>
      <c r="AJ1141" s="201"/>
      <c r="AK1141" s="201"/>
      <c r="AL1141" s="201"/>
      <c r="AM1141" s="201"/>
      <c r="AN1141" s="201"/>
      <c r="AO1141" s="201"/>
      <c r="AT1141" s="201"/>
      <c r="BK1141" s="201"/>
      <c r="BL1141" s="201"/>
      <c r="BM1141" s="201"/>
    </row>
    <row r="1142" spans="1:65" ht="21" customHeight="1">
      <c r="A1142" s="201"/>
      <c r="B1142" s="201"/>
      <c r="C1142" s="201"/>
      <c r="D1142" s="201"/>
      <c r="G1142" s="263"/>
      <c r="I1142" s="201"/>
      <c r="J1142" s="201"/>
      <c r="K1142" s="201"/>
      <c r="L1142" s="201"/>
      <c r="M1142" s="201"/>
      <c r="N1142" s="201"/>
      <c r="O1142" s="201"/>
      <c r="P1142" s="201"/>
      <c r="Q1142" s="201"/>
      <c r="R1142" s="201"/>
      <c r="S1142" s="201"/>
      <c r="T1142" s="201"/>
      <c r="U1142" s="201"/>
      <c r="V1142" s="201"/>
      <c r="W1142" s="201"/>
      <c r="X1142" s="201"/>
      <c r="Y1142" s="201"/>
      <c r="Z1142" s="201"/>
      <c r="AA1142" s="201"/>
      <c r="AB1142" s="201"/>
      <c r="AC1142" s="201"/>
      <c r="AD1142" s="201"/>
      <c r="AE1142" s="201"/>
      <c r="AF1142" s="201"/>
      <c r="AG1142" s="201"/>
      <c r="AH1142" s="201"/>
      <c r="AI1142" s="201"/>
      <c r="AJ1142" s="201"/>
      <c r="AK1142" s="201"/>
      <c r="AL1142" s="201"/>
      <c r="AM1142" s="201"/>
      <c r="AN1142" s="201"/>
      <c r="AO1142" s="201"/>
      <c r="AT1142" s="201"/>
      <c r="BK1142" s="201"/>
      <c r="BL1142" s="201"/>
      <c r="BM1142" s="201"/>
    </row>
    <row r="1143" spans="1:65" ht="21" customHeight="1">
      <c r="A1143" s="201"/>
      <c r="B1143" s="201"/>
      <c r="C1143" s="201"/>
      <c r="D1143" s="201"/>
      <c r="G1143" s="263"/>
      <c r="I1143" s="201"/>
      <c r="J1143" s="201"/>
      <c r="K1143" s="201"/>
      <c r="L1143" s="201"/>
      <c r="M1143" s="201"/>
      <c r="N1143" s="201"/>
      <c r="O1143" s="201"/>
      <c r="P1143" s="201"/>
      <c r="Q1143" s="201"/>
      <c r="R1143" s="201"/>
      <c r="S1143" s="201"/>
      <c r="T1143" s="201"/>
      <c r="U1143" s="201"/>
      <c r="V1143" s="201"/>
      <c r="W1143" s="201"/>
      <c r="X1143" s="201"/>
      <c r="Y1143" s="201"/>
      <c r="Z1143" s="201"/>
      <c r="AA1143" s="201"/>
      <c r="AB1143" s="201"/>
      <c r="AC1143" s="201"/>
      <c r="AD1143" s="201"/>
      <c r="AE1143" s="201"/>
      <c r="AF1143" s="201"/>
      <c r="AG1143" s="201"/>
      <c r="AH1143" s="201"/>
      <c r="AI1143" s="201"/>
      <c r="AJ1143" s="201"/>
      <c r="AK1143" s="201"/>
      <c r="AL1143" s="201"/>
      <c r="AM1143" s="201"/>
      <c r="AN1143" s="201"/>
      <c r="AO1143" s="201"/>
      <c r="AT1143" s="201"/>
      <c r="BK1143" s="201"/>
      <c r="BL1143" s="201"/>
      <c r="BM1143" s="201"/>
    </row>
    <row r="1144" spans="1:65" ht="21" customHeight="1">
      <c r="A1144" s="201"/>
      <c r="B1144" s="201"/>
      <c r="C1144" s="201"/>
      <c r="D1144" s="201"/>
      <c r="G1144" s="263"/>
      <c r="I1144" s="201"/>
      <c r="J1144" s="201"/>
      <c r="K1144" s="201"/>
      <c r="L1144" s="201"/>
      <c r="M1144" s="201"/>
      <c r="N1144" s="201"/>
      <c r="O1144" s="201"/>
      <c r="P1144" s="201"/>
      <c r="Q1144" s="201"/>
      <c r="R1144" s="201"/>
      <c r="S1144" s="201"/>
      <c r="T1144" s="201"/>
      <c r="U1144" s="201"/>
      <c r="V1144" s="201"/>
      <c r="W1144" s="201"/>
      <c r="X1144" s="201"/>
      <c r="Y1144" s="201"/>
      <c r="Z1144" s="201"/>
      <c r="AA1144" s="201"/>
      <c r="AB1144" s="201"/>
      <c r="AC1144" s="201"/>
      <c r="AD1144" s="201"/>
      <c r="AE1144" s="201"/>
      <c r="AF1144" s="201"/>
      <c r="AG1144" s="201"/>
      <c r="AH1144" s="201"/>
      <c r="AI1144" s="201"/>
      <c r="AJ1144" s="201"/>
      <c r="AK1144" s="201"/>
      <c r="AL1144" s="201"/>
      <c r="AM1144" s="201"/>
      <c r="AN1144" s="201"/>
      <c r="AO1144" s="201"/>
      <c r="AT1144" s="201"/>
      <c r="BK1144" s="201"/>
      <c r="BL1144" s="201"/>
      <c r="BM1144" s="201"/>
    </row>
    <row r="1145" spans="1:65" ht="21" customHeight="1">
      <c r="A1145" s="201"/>
      <c r="B1145" s="201"/>
      <c r="C1145" s="201"/>
      <c r="D1145" s="201"/>
      <c r="G1145" s="263"/>
      <c r="I1145" s="201"/>
      <c r="J1145" s="201"/>
      <c r="K1145" s="201"/>
      <c r="L1145" s="201"/>
      <c r="M1145" s="201"/>
      <c r="N1145" s="201"/>
      <c r="O1145" s="201"/>
      <c r="P1145" s="201"/>
      <c r="Q1145" s="201"/>
      <c r="R1145" s="201"/>
      <c r="S1145" s="201"/>
      <c r="T1145" s="201"/>
      <c r="U1145" s="201"/>
      <c r="V1145" s="201"/>
      <c r="W1145" s="201"/>
      <c r="X1145" s="201"/>
      <c r="Y1145" s="201"/>
      <c r="Z1145" s="201"/>
      <c r="AA1145" s="201"/>
      <c r="AB1145" s="201"/>
      <c r="AC1145" s="201"/>
      <c r="AD1145" s="201"/>
      <c r="AE1145" s="201"/>
      <c r="AF1145" s="201"/>
      <c r="AG1145" s="201"/>
      <c r="AH1145" s="201"/>
      <c r="AI1145" s="201"/>
      <c r="AJ1145" s="201"/>
      <c r="AK1145" s="201"/>
      <c r="AL1145" s="201"/>
      <c r="AM1145" s="201"/>
      <c r="AN1145" s="201"/>
      <c r="AO1145" s="201"/>
      <c r="AT1145" s="201"/>
      <c r="BK1145" s="201"/>
      <c r="BL1145" s="201"/>
      <c r="BM1145" s="201"/>
    </row>
    <row r="1146" spans="1:65" ht="21" customHeight="1">
      <c r="A1146" s="201"/>
      <c r="B1146" s="201"/>
      <c r="C1146" s="201"/>
      <c r="D1146" s="201"/>
      <c r="G1146" s="263"/>
      <c r="I1146" s="201"/>
      <c r="J1146" s="201"/>
      <c r="K1146" s="201"/>
      <c r="L1146" s="201"/>
      <c r="M1146" s="201"/>
      <c r="N1146" s="201"/>
      <c r="O1146" s="201"/>
      <c r="P1146" s="201"/>
      <c r="Q1146" s="201"/>
      <c r="R1146" s="201"/>
      <c r="S1146" s="201"/>
      <c r="T1146" s="201"/>
      <c r="U1146" s="201"/>
      <c r="V1146" s="201"/>
      <c r="W1146" s="201"/>
      <c r="X1146" s="201"/>
      <c r="Y1146" s="201"/>
      <c r="Z1146" s="201"/>
      <c r="AA1146" s="201"/>
      <c r="AB1146" s="201"/>
      <c r="AC1146" s="201"/>
      <c r="AD1146" s="201"/>
      <c r="AE1146" s="201"/>
      <c r="AF1146" s="201"/>
      <c r="AG1146" s="201"/>
      <c r="AH1146" s="201"/>
      <c r="AI1146" s="201"/>
      <c r="AJ1146" s="201"/>
      <c r="AK1146" s="201"/>
      <c r="AL1146" s="201"/>
      <c r="AM1146" s="201"/>
      <c r="AN1146" s="201"/>
      <c r="AO1146" s="201"/>
      <c r="AT1146" s="201"/>
      <c r="BK1146" s="201"/>
      <c r="BL1146" s="201"/>
      <c r="BM1146" s="201"/>
    </row>
    <row r="1147" spans="1:65" ht="21" customHeight="1">
      <c r="A1147" s="201"/>
      <c r="B1147" s="201"/>
      <c r="C1147" s="201"/>
      <c r="D1147" s="201"/>
      <c r="G1147" s="263"/>
      <c r="I1147" s="201"/>
      <c r="J1147" s="201"/>
      <c r="K1147" s="201"/>
      <c r="L1147" s="201"/>
      <c r="M1147" s="201"/>
      <c r="N1147" s="201"/>
      <c r="O1147" s="201"/>
      <c r="P1147" s="201"/>
      <c r="Q1147" s="201"/>
      <c r="R1147" s="201"/>
      <c r="S1147" s="201"/>
      <c r="T1147" s="201"/>
      <c r="U1147" s="201"/>
      <c r="V1147" s="201"/>
      <c r="W1147" s="201"/>
      <c r="X1147" s="201"/>
      <c r="Y1147" s="201"/>
      <c r="Z1147" s="201"/>
      <c r="AA1147" s="201"/>
      <c r="AB1147" s="201"/>
      <c r="AC1147" s="201"/>
      <c r="AD1147" s="201"/>
      <c r="AE1147" s="201"/>
      <c r="AF1147" s="201"/>
      <c r="AG1147" s="201"/>
      <c r="AH1147" s="201"/>
      <c r="AI1147" s="201"/>
      <c r="AJ1147" s="201"/>
      <c r="AK1147" s="201"/>
      <c r="AL1147" s="201"/>
      <c r="AM1147" s="201"/>
      <c r="AN1147" s="201"/>
      <c r="AO1147" s="201"/>
      <c r="AT1147" s="201"/>
      <c r="BK1147" s="201"/>
      <c r="BL1147" s="201"/>
      <c r="BM1147" s="201"/>
    </row>
    <row r="1148" spans="1:65" ht="21" customHeight="1">
      <c r="A1148" s="201"/>
      <c r="B1148" s="201"/>
      <c r="C1148" s="201"/>
      <c r="D1148" s="201"/>
      <c r="G1148" s="263"/>
      <c r="I1148" s="201"/>
      <c r="J1148" s="201"/>
      <c r="K1148" s="201"/>
      <c r="L1148" s="201"/>
      <c r="M1148" s="201"/>
      <c r="N1148" s="201"/>
      <c r="O1148" s="201"/>
      <c r="P1148" s="201"/>
      <c r="Q1148" s="201"/>
      <c r="R1148" s="201"/>
      <c r="S1148" s="201"/>
      <c r="T1148" s="201"/>
      <c r="U1148" s="201"/>
      <c r="V1148" s="201"/>
      <c r="W1148" s="201"/>
      <c r="X1148" s="201"/>
      <c r="Y1148" s="201"/>
      <c r="Z1148" s="201"/>
      <c r="AA1148" s="201"/>
      <c r="AB1148" s="201"/>
      <c r="AC1148" s="201"/>
      <c r="AD1148" s="201"/>
      <c r="AE1148" s="201"/>
      <c r="AF1148" s="201"/>
      <c r="AG1148" s="201"/>
      <c r="AH1148" s="201"/>
      <c r="AI1148" s="201"/>
      <c r="AJ1148" s="201"/>
      <c r="AK1148" s="201"/>
      <c r="AL1148" s="201"/>
      <c r="AM1148" s="201"/>
      <c r="AN1148" s="201"/>
      <c r="AO1148" s="201"/>
      <c r="AT1148" s="201"/>
      <c r="BK1148" s="201"/>
      <c r="BL1148" s="201"/>
      <c r="BM1148" s="201"/>
    </row>
    <row r="1149" spans="1:65" ht="21" customHeight="1">
      <c r="A1149" s="201"/>
      <c r="B1149" s="201"/>
      <c r="C1149" s="201"/>
      <c r="D1149" s="201"/>
      <c r="G1149" s="263"/>
      <c r="I1149" s="201"/>
      <c r="J1149" s="201"/>
      <c r="K1149" s="201"/>
      <c r="L1149" s="201"/>
      <c r="M1149" s="201"/>
      <c r="N1149" s="201"/>
      <c r="O1149" s="201"/>
      <c r="P1149" s="201"/>
      <c r="Q1149" s="201"/>
      <c r="R1149" s="201"/>
      <c r="S1149" s="201"/>
      <c r="T1149" s="201"/>
      <c r="U1149" s="201"/>
      <c r="V1149" s="201"/>
      <c r="W1149" s="201"/>
      <c r="X1149" s="201"/>
      <c r="Y1149" s="201"/>
      <c r="Z1149" s="201"/>
      <c r="AA1149" s="201"/>
      <c r="AB1149" s="201"/>
      <c r="AC1149" s="201"/>
      <c r="AD1149" s="201"/>
      <c r="AE1149" s="201"/>
      <c r="AF1149" s="201"/>
      <c r="AG1149" s="201"/>
      <c r="AH1149" s="201"/>
      <c r="AI1149" s="201"/>
      <c r="AJ1149" s="201"/>
      <c r="AK1149" s="201"/>
      <c r="AL1149" s="201"/>
      <c r="AM1149" s="201"/>
      <c r="AN1149" s="201"/>
      <c r="AO1149" s="201"/>
      <c r="AT1149" s="201"/>
      <c r="BK1149" s="201"/>
      <c r="BL1149" s="201"/>
      <c r="BM1149" s="201"/>
    </row>
    <row r="1150" spans="1:65" ht="21" customHeight="1">
      <c r="A1150" s="201"/>
      <c r="B1150" s="201"/>
      <c r="C1150" s="201"/>
      <c r="D1150" s="201"/>
      <c r="G1150" s="263"/>
      <c r="I1150" s="201"/>
      <c r="J1150" s="201"/>
      <c r="K1150" s="201"/>
      <c r="L1150" s="201"/>
      <c r="M1150" s="201"/>
      <c r="N1150" s="201"/>
      <c r="O1150" s="201"/>
      <c r="P1150" s="201"/>
      <c r="Q1150" s="201"/>
      <c r="R1150" s="201"/>
      <c r="S1150" s="201"/>
      <c r="T1150" s="201"/>
      <c r="U1150" s="201"/>
      <c r="V1150" s="201"/>
      <c r="W1150" s="201"/>
      <c r="X1150" s="201"/>
      <c r="Y1150" s="201"/>
      <c r="Z1150" s="201"/>
      <c r="AA1150" s="201"/>
      <c r="AB1150" s="201"/>
      <c r="AC1150" s="201"/>
      <c r="AD1150" s="201"/>
      <c r="AE1150" s="201"/>
      <c r="AF1150" s="201"/>
      <c r="AG1150" s="201"/>
      <c r="AH1150" s="201"/>
      <c r="AI1150" s="201"/>
      <c r="AJ1150" s="201"/>
      <c r="AK1150" s="201"/>
      <c r="AL1150" s="201"/>
      <c r="AM1150" s="201"/>
      <c r="AN1150" s="201"/>
      <c r="AO1150" s="201"/>
      <c r="AT1150" s="201"/>
      <c r="BK1150" s="201"/>
      <c r="BL1150" s="201"/>
      <c r="BM1150" s="201"/>
    </row>
    <row r="1151" spans="1:65" ht="21" customHeight="1">
      <c r="A1151" s="201"/>
      <c r="B1151" s="201"/>
      <c r="C1151" s="201"/>
      <c r="D1151" s="201"/>
      <c r="G1151" s="263"/>
      <c r="I1151" s="201"/>
      <c r="J1151" s="201"/>
      <c r="K1151" s="201"/>
      <c r="L1151" s="201"/>
      <c r="M1151" s="201"/>
      <c r="N1151" s="201"/>
      <c r="O1151" s="201"/>
      <c r="P1151" s="201"/>
      <c r="Q1151" s="201"/>
      <c r="R1151" s="201"/>
      <c r="S1151" s="201"/>
      <c r="T1151" s="201"/>
      <c r="U1151" s="201"/>
      <c r="V1151" s="201"/>
      <c r="W1151" s="201"/>
      <c r="X1151" s="201"/>
      <c r="Y1151" s="201"/>
      <c r="Z1151" s="201"/>
      <c r="AA1151" s="201"/>
      <c r="AB1151" s="201"/>
      <c r="AC1151" s="201"/>
      <c r="AD1151" s="201"/>
      <c r="AE1151" s="201"/>
      <c r="AF1151" s="201"/>
      <c r="AG1151" s="201"/>
      <c r="AH1151" s="201"/>
      <c r="AI1151" s="201"/>
      <c r="AJ1151" s="201"/>
      <c r="AK1151" s="201"/>
      <c r="AL1151" s="201"/>
      <c r="AM1151" s="201"/>
      <c r="AN1151" s="201"/>
      <c r="AO1151" s="201"/>
      <c r="AT1151" s="201"/>
      <c r="BK1151" s="201"/>
      <c r="BL1151" s="201"/>
      <c r="BM1151" s="201"/>
    </row>
    <row r="1152" spans="1:65" ht="21" customHeight="1">
      <c r="A1152" s="201"/>
      <c r="B1152" s="201"/>
      <c r="C1152" s="201"/>
      <c r="D1152" s="201"/>
      <c r="G1152" s="263"/>
      <c r="I1152" s="201"/>
      <c r="J1152" s="201"/>
      <c r="K1152" s="201"/>
      <c r="L1152" s="201"/>
      <c r="M1152" s="201"/>
      <c r="N1152" s="201"/>
      <c r="O1152" s="201"/>
      <c r="P1152" s="201"/>
      <c r="Q1152" s="201"/>
      <c r="R1152" s="201"/>
      <c r="S1152" s="201"/>
      <c r="T1152" s="201"/>
      <c r="U1152" s="201"/>
      <c r="V1152" s="201"/>
      <c r="W1152" s="201"/>
      <c r="X1152" s="201"/>
      <c r="Y1152" s="201"/>
      <c r="Z1152" s="201"/>
      <c r="AA1152" s="201"/>
      <c r="AB1152" s="201"/>
      <c r="AC1152" s="201"/>
      <c r="AD1152" s="201"/>
      <c r="AE1152" s="201"/>
      <c r="AF1152" s="201"/>
      <c r="AG1152" s="201"/>
      <c r="AH1152" s="201"/>
      <c r="AI1152" s="201"/>
      <c r="AJ1152" s="201"/>
      <c r="AK1152" s="201"/>
      <c r="AL1152" s="201"/>
      <c r="AM1152" s="201"/>
      <c r="AN1152" s="201"/>
      <c r="AO1152" s="201"/>
      <c r="AT1152" s="201"/>
      <c r="BK1152" s="201"/>
      <c r="BL1152" s="201"/>
      <c r="BM1152" s="201"/>
    </row>
    <row r="1153" spans="1:65" ht="21" customHeight="1">
      <c r="A1153" s="201"/>
      <c r="B1153" s="201"/>
      <c r="C1153" s="201"/>
      <c r="D1153" s="201"/>
      <c r="G1153" s="263"/>
      <c r="I1153" s="201"/>
      <c r="J1153" s="201"/>
      <c r="K1153" s="201"/>
      <c r="L1153" s="201"/>
      <c r="M1153" s="201"/>
      <c r="N1153" s="201"/>
      <c r="O1153" s="201"/>
      <c r="P1153" s="201"/>
      <c r="Q1153" s="201"/>
      <c r="R1153" s="201"/>
      <c r="S1153" s="201"/>
      <c r="T1153" s="201"/>
      <c r="U1153" s="201"/>
      <c r="V1153" s="201"/>
      <c r="W1153" s="201"/>
      <c r="X1153" s="201"/>
      <c r="Y1153" s="201"/>
      <c r="Z1153" s="201"/>
      <c r="AA1153" s="201"/>
      <c r="AB1153" s="201"/>
      <c r="AC1153" s="201"/>
      <c r="AD1153" s="201"/>
      <c r="AE1153" s="201"/>
      <c r="AF1153" s="201"/>
      <c r="AG1153" s="201"/>
      <c r="AH1153" s="201"/>
      <c r="AI1153" s="201"/>
      <c r="AJ1153" s="201"/>
      <c r="AK1153" s="201"/>
      <c r="AL1153" s="201"/>
      <c r="AM1153" s="201"/>
      <c r="AN1153" s="201"/>
      <c r="AO1153" s="201"/>
      <c r="AT1153" s="201"/>
      <c r="BK1153" s="201"/>
      <c r="BL1153" s="201"/>
      <c r="BM1153" s="201"/>
    </row>
    <row r="1154" spans="1:65" ht="21" customHeight="1">
      <c r="A1154" s="201"/>
      <c r="B1154" s="201"/>
      <c r="C1154" s="201"/>
      <c r="D1154" s="201"/>
      <c r="G1154" s="263"/>
      <c r="I1154" s="201"/>
      <c r="J1154" s="201"/>
      <c r="K1154" s="201"/>
      <c r="L1154" s="201"/>
      <c r="M1154" s="201"/>
      <c r="N1154" s="201"/>
      <c r="O1154" s="201"/>
      <c r="P1154" s="201"/>
      <c r="Q1154" s="201"/>
      <c r="R1154" s="201"/>
      <c r="S1154" s="201"/>
      <c r="T1154" s="201"/>
      <c r="U1154" s="201"/>
      <c r="V1154" s="201"/>
      <c r="W1154" s="201"/>
      <c r="X1154" s="201"/>
      <c r="Y1154" s="201"/>
      <c r="Z1154" s="201"/>
      <c r="AA1154" s="201"/>
      <c r="AB1154" s="201"/>
      <c r="AC1154" s="201"/>
      <c r="AD1154" s="201"/>
      <c r="AE1154" s="201"/>
      <c r="AF1154" s="201"/>
      <c r="AG1154" s="201"/>
      <c r="AH1154" s="201"/>
      <c r="AI1154" s="201"/>
      <c r="AJ1154" s="201"/>
      <c r="AK1154" s="201"/>
      <c r="AL1154" s="201"/>
      <c r="AM1154" s="201"/>
      <c r="AN1154" s="201"/>
      <c r="AO1154" s="201"/>
      <c r="AT1154" s="201"/>
      <c r="BK1154" s="201"/>
      <c r="BL1154" s="201"/>
      <c r="BM1154" s="201"/>
    </row>
    <row r="1155" spans="1:65" ht="21" customHeight="1">
      <c r="A1155" s="201"/>
      <c r="B1155" s="201"/>
      <c r="C1155" s="201"/>
      <c r="D1155" s="201"/>
      <c r="G1155" s="263"/>
      <c r="I1155" s="201"/>
      <c r="J1155" s="201"/>
      <c r="K1155" s="201"/>
      <c r="L1155" s="201"/>
      <c r="M1155" s="201"/>
      <c r="N1155" s="201"/>
      <c r="O1155" s="201"/>
      <c r="P1155" s="201"/>
      <c r="Q1155" s="201"/>
      <c r="R1155" s="201"/>
      <c r="S1155" s="201"/>
      <c r="T1155" s="201"/>
      <c r="U1155" s="201"/>
      <c r="V1155" s="201"/>
      <c r="W1155" s="201"/>
      <c r="X1155" s="201"/>
      <c r="Y1155" s="201"/>
      <c r="Z1155" s="201"/>
      <c r="AA1155" s="201"/>
      <c r="AB1155" s="201"/>
      <c r="AC1155" s="201"/>
      <c r="AD1155" s="201"/>
      <c r="AE1155" s="201"/>
      <c r="AF1155" s="201"/>
      <c r="AG1155" s="201"/>
      <c r="AH1155" s="201"/>
      <c r="AI1155" s="201"/>
      <c r="AJ1155" s="201"/>
      <c r="AK1155" s="201"/>
      <c r="AL1155" s="201"/>
      <c r="AM1155" s="201"/>
      <c r="AN1155" s="201"/>
      <c r="AO1155" s="201"/>
      <c r="AT1155" s="201"/>
      <c r="BK1155" s="201"/>
      <c r="BL1155" s="201"/>
      <c r="BM1155" s="201"/>
    </row>
    <row r="1156" spans="1:65" ht="21" customHeight="1">
      <c r="A1156" s="201"/>
      <c r="B1156" s="201"/>
      <c r="C1156" s="201"/>
      <c r="D1156" s="201"/>
      <c r="G1156" s="263"/>
      <c r="I1156" s="201"/>
      <c r="J1156" s="201"/>
      <c r="K1156" s="201"/>
      <c r="L1156" s="201"/>
      <c r="M1156" s="201"/>
      <c r="N1156" s="201"/>
      <c r="O1156" s="201"/>
      <c r="P1156" s="201"/>
      <c r="Q1156" s="201"/>
      <c r="R1156" s="201"/>
      <c r="S1156" s="201"/>
      <c r="T1156" s="201"/>
      <c r="U1156" s="201"/>
      <c r="V1156" s="201"/>
      <c r="W1156" s="201"/>
      <c r="X1156" s="201"/>
      <c r="Y1156" s="201"/>
      <c r="Z1156" s="201"/>
      <c r="AA1156" s="201"/>
      <c r="AB1156" s="201"/>
      <c r="AC1156" s="201"/>
      <c r="AD1156" s="201"/>
      <c r="AE1156" s="201"/>
      <c r="AF1156" s="201"/>
      <c r="AG1156" s="201"/>
      <c r="AH1156" s="201"/>
      <c r="AI1156" s="201"/>
      <c r="AJ1156" s="201"/>
      <c r="AK1156" s="201"/>
      <c r="AL1156" s="201"/>
      <c r="AM1156" s="201"/>
      <c r="AN1156" s="201"/>
      <c r="AO1156" s="201"/>
      <c r="AT1156" s="201"/>
      <c r="BK1156" s="201"/>
      <c r="BL1156" s="201"/>
      <c r="BM1156" s="201"/>
    </row>
    <row r="1157" spans="1:65" ht="21" customHeight="1">
      <c r="A1157" s="201"/>
      <c r="B1157" s="201"/>
      <c r="C1157" s="201"/>
      <c r="D1157" s="201"/>
      <c r="G1157" s="263"/>
      <c r="I1157" s="201"/>
      <c r="J1157" s="201"/>
      <c r="K1157" s="201"/>
      <c r="L1157" s="201"/>
      <c r="M1157" s="201"/>
      <c r="N1157" s="201"/>
      <c r="O1157" s="201"/>
      <c r="P1157" s="201"/>
      <c r="Q1157" s="201"/>
      <c r="R1157" s="201"/>
      <c r="S1157" s="201"/>
      <c r="T1157" s="201"/>
      <c r="U1157" s="201"/>
      <c r="V1157" s="201"/>
      <c r="W1157" s="201"/>
      <c r="X1157" s="201"/>
      <c r="Y1157" s="201"/>
      <c r="Z1157" s="201"/>
      <c r="AA1157" s="201"/>
      <c r="AB1157" s="201"/>
      <c r="AC1157" s="201"/>
      <c r="AD1157" s="201"/>
      <c r="AE1157" s="201"/>
      <c r="AF1157" s="201"/>
      <c r="AG1157" s="201"/>
      <c r="AH1157" s="201"/>
      <c r="AI1157" s="201"/>
      <c r="AJ1157" s="201"/>
      <c r="AK1157" s="201"/>
      <c r="AL1157" s="201"/>
      <c r="AM1157" s="201"/>
      <c r="AN1157" s="201"/>
      <c r="AO1157" s="201"/>
      <c r="AT1157" s="201"/>
      <c r="BK1157" s="201"/>
      <c r="BL1157" s="201"/>
      <c r="BM1157" s="201"/>
    </row>
    <row r="1158" spans="1:65" ht="21" customHeight="1">
      <c r="A1158" s="201"/>
      <c r="B1158" s="201"/>
      <c r="C1158" s="201"/>
      <c r="D1158" s="201"/>
      <c r="G1158" s="263"/>
      <c r="I1158" s="201"/>
      <c r="J1158" s="201"/>
      <c r="K1158" s="201"/>
      <c r="L1158" s="201"/>
      <c r="M1158" s="201"/>
      <c r="N1158" s="201"/>
      <c r="O1158" s="201"/>
      <c r="P1158" s="201"/>
      <c r="Q1158" s="201"/>
      <c r="R1158" s="201"/>
      <c r="S1158" s="201"/>
      <c r="T1158" s="201"/>
      <c r="U1158" s="201"/>
      <c r="V1158" s="201"/>
      <c r="W1158" s="201"/>
      <c r="X1158" s="201"/>
      <c r="Y1158" s="201"/>
      <c r="Z1158" s="201"/>
      <c r="AA1158" s="201"/>
      <c r="AB1158" s="201"/>
      <c r="AC1158" s="201"/>
      <c r="AD1158" s="201"/>
      <c r="AE1158" s="201"/>
      <c r="AF1158" s="201"/>
      <c r="AG1158" s="201"/>
      <c r="AH1158" s="201"/>
      <c r="AI1158" s="201"/>
      <c r="AJ1158" s="201"/>
      <c r="AK1158" s="201"/>
      <c r="AL1158" s="201"/>
      <c r="AM1158" s="201"/>
      <c r="AN1158" s="201"/>
      <c r="AO1158" s="201"/>
      <c r="AT1158" s="201"/>
      <c r="BK1158" s="201"/>
      <c r="BL1158" s="201"/>
      <c r="BM1158" s="201"/>
    </row>
    <row r="1159" spans="1:65" ht="21" customHeight="1">
      <c r="A1159" s="201"/>
      <c r="B1159" s="201"/>
      <c r="C1159" s="201"/>
      <c r="D1159" s="201"/>
      <c r="G1159" s="263"/>
      <c r="I1159" s="201"/>
      <c r="J1159" s="201"/>
      <c r="K1159" s="201"/>
      <c r="L1159" s="201"/>
      <c r="M1159" s="201"/>
      <c r="N1159" s="201"/>
      <c r="O1159" s="201"/>
      <c r="P1159" s="201"/>
      <c r="Q1159" s="201"/>
      <c r="R1159" s="201"/>
      <c r="S1159" s="201"/>
      <c r="T1159" s="201"/>
      <c r="U1159" s="201"/>
      <c r="V1159" s="201"/>
      <c r="W1159" s="201"/>
      <c r="X1159" s="201"/>
      <c r="Y1159" s="201"/>
      <c r="Z1159" s="201"/>
      <c r="AA1159" s="201"/>
      <c r="AB1159" s="201"/>
      <c r="AC1159" s="201"/>
      <c r="AD1159" s="201"/>
      <c r="AE1159" s="201"/>
      <c r="AF1159" s="201"/>
      <c r="AG1159" s="201"/>
      <c r="AH1159" s="201"/>
      <c r="AI1159" s="201"/>
      <c r="AJ1159" s="201"/>
      <c r="AK1159" s="201"/>
      <c r="AL1159" s="201"/>
      <c r="AM1159" s="201"/>
      <c r="AN1159" s="201"/>
      <c r="AO1159" s="201"/>
      <c r="AT1159" s="201"/>
      <c r="BK1159" s="201"/>
      <c r="BL1159" s="201"/>
      <c r="BM1159" s="201"/>
    </row>
    <row r="1160" spans="1:65" ht="21" customHeight="1">
      <c r="A1160" s="201"/>
      <c r="B1160" s="201"/>
      <c r="C1160" s="201"/>
      <c r="D1160" s="201"/>
      <c r="G1160" s="263"/>
      <c r="I1160" s="201"/>
      <c r="J1160" s="201"/>
      <c r="K1160" s="201"/>
      <c r="L1160" s="201"/>
      <c r="M1160" s="201"/>
      <c r="N1160" s="201"/>
      <c r="O1160" s="201"/>
      <c r="P1160" s="201"/>
      <c r="Q1160" s="201"/>
      <c r="R1160" s="201"/>
      <c r="S1160" s="201"/>
      <c r="T1160" s="201"/>
      <c r="U1160" s="201"/>
      <c r="V1160" s="201"/>
      <c r="W1160" s="201"/>
      <c r="X1160" s="201"/>
      <c r="Y1160" s="201"/>
      <c r="Z1160" s="201"/>
      <c r="AA1160" s="201"/>
      <c r="AB1160" s="201"/>
      <c r="AC1160" s="201"/>
      <c r="AD1160" s="201"/>
      <c r="AE1160" s="201"/>
      <c r="AF1160" s="201"/>
      <c r="AG1160" s="201"/>
      <c r="AH1160" s="201"/>
      <c r="AI1160" s="201"/>
      <c r="AJ1160" s="201"/>
      <c r="AK1160" s="201"/>
      <c r="AL1160" s="201"/>
      <c r="AM1160" s="201"/>
      <c r="AN1160" s="201"/>
      <c r="AO1160" s="201"/>
      <c r="AT1160" s="201"/>
      <c r="BK1160" s="201"/>
      <c r="BL1160" s="201"/>
      <c r="BM1160" s="201"/>
    </row>
    <row r="1161" spans="1:65" ht="21" customHeight="1">
      <c r="A1161" s="201"/>
      <c r="B1161" s="201"/>
      <c r="C1161" s="201"/>
      <c r="D1161" s="201"/>
      <c r="G1161" s="263"/>
      <c r="I1161" s="201"/>
      <c r="J1161" s="201"/>
      <c r="K1161" s="201"/>
      <c r="L1161" s="201"/>
      <c r="M1161" s="201"/>
      <c r="N1161" s="201"/>
      <c r="O1161" s="201"/>
      <c r="P1161" s="201"/>
      <c r="Q1161" s="201"/>
      <c r="R1161" s="201"/>
      <c r="S1161" s="201"/>
      <c r="T1161" s="201"/>
      <c r="U1161" s="201"/>
      <c r="V1161" s="201"/>
      <c r="W1161" s="201"/>
      <c r="X1161" s="201"/>
      <c r="Y1161" s="201"/>
      <c r="Z1161" s="201"/>
      <c r="AA1161" s="201"/>
      <c r="AB1161" s="201"/>
      <c r="AC1161" s="201"/>
      <c r="AD1161" s="201"/>
      <c r="AE1161" s="201"/>
      <c r="AF1161" s="201"/>
      <c r="AG1161" s="201"/>
      <c r="AH1161" s="201"/>
      <c r="AI1161" s="201"/>
      <c r="AJ1161" s="201"/>
      <c r="AK1161" s="201"/>
      <c r="AL1161" s="201"/>
      <c r="AM1161" s="201"/>
      <c r="AN1161" s="201"/>
      <c r="AO1161" s="201"/>
      <c r="AT1161" s="201"/>
      <c r="BK1161" s="201"/>
      <c r="BL1161" s="201"/>
      <c r="BM1161" s="201"/>
    </row>
    <row r="1162" spans="1:65" ht="21" customHeight="1">
      <c r="A1162" s="201"/>
      <c r="B1162" s="201"/>
      <c r="C1162" s="201"/>
      <c r="D1162" s="201"/>
      <c r="G1162" s="263"/>
      <c r="I1162" s="201"/>
      <c r="J1162" s="201"/>
      <c r="K1162" s="201"/>
      <c r="L1162" s="201"/>
      <c r="M1162" s="201"/>
      <c r="N1162" s="201"/>
      <c r="O1162" s="201"/>
      <c r="P1162" s="201"/>
      <c r="Q1162" s="201"/>
      <c r="R1162" s="201"/>
      <c r="S1162" s="201"/>
      <c r="T1162" s="201"/>
      <c r="U1162" s="201"/>
      <c r="V1162" s="201"/>
      <c r="W1162" s="201"/>
      <c r="X1162" s="201"/>
      <c r="Y1162" s="201"/>
      <c r="Z1162" s="201"/>
      <c r="AA1162" s="201"/>
      <c r="AB1162" s="201"/>
      <c r="AC1162" s="201"/>
      <c r="AD1162" s="201"/>
      <c r="AE1162" s="201"/>
      <c r="AF1162" s="201"/>
      <c r="AG1162" s="201"/>
      <c r="AH1162" s="201"/>
      <c r="AI1162" s="201"/>
      <c r="AJ1162" s="201"/>
      <c r="AK1162" s="201"/>
      <c r="AL1162" s="201"/>
      <c r="AM1162" s="201"/>
      <c r="AN1162" s="201"/>
      <c r="AO1162" s="201"/>
      <c r="AT1162" s="201"/>
      <c r="BK1162" s="201"/>
      <c r="BL1162" s="201"/>
      <c r="BM1162" s="201"/>
    </row>
    <row r="1163" spans="1:65" ht="21" customHeight="1">
      <c r="A1163" s="201"/>
      <c r="B1163" s="201"/>
      <c r="C1163" s="201"/>
      <c r="D1163" s="201"/>
      <c r="G1163" s="263"/>
      <c r="I1163" s="201"/>
      <c r="J1163" s="201"/>
      <c r="K1163" s="201"/>
      <c r="L1163" s="201"/>
      <c r="M1163" s="201"/>
      <c r="N1163" s="201"/>
      <c r="O1163" s="201"/>
      <c r="P1163" s="201"/>
      <c r="Q1163" s="201"/>
      <c r="R1163" s="201"/>
      <c r="S1163" s="201"/>
      <c r="T1163" s="201"/>
      <c r="U1163" s="201"/>
      <c r="V1163" s="201"/>
      <c r="W1163" s="201"/>
      <c r="X1163" s="201"/>
      <c r="Y1163" s="201"/>
      <c r="Z1163" s="201"/>
      <c r="AA1163" s="201"/>
      <c r="AB1163" s="201"/>
      <c r="AC1163" s="201"/>
      <c r="AD1163" s="201"/>
      <c r="AE1163" s="201"/>
      <c r="AF1163" s="201"/>
      <c r="AG1163" s="201"/>
      <c r="AH1163" s="201"/>
      <c r="AI1163" s="201"/>
      <c r="AJ1163" s="201"/>
      <c r="AK1163" s="201"/>
      <c r="AL1163" s="201"/>
      <c r="AM1163" s="201"/>
      <c r="AN1163" s="201"/>
      <c r="AO1163" s="201"/>
      <c r="AT1163" s="201"/>
      <c r="BK1163" s="201"/>
      <c r="BL1163" s="201"/>
      <c r="BM1163" s="201"/>
    </row>
    <row r="1164" spans="1:65" ht="21" customHeight="1">
      <c r="A1164" s="201"/>
      <c r="B1164" s="201"/>
      <c r="C1164" s="201"/>
      <c r="D1164" s="201"/>
      <c r="G1164" s="263"/>
      <c r="I1164" s="201"/>
      <c r="J1164" s="201"/>
      <c r="K1164" s="201"/>
      <c r="L1164" s="201"/>
      <c r="M1164" s="201"/>
      <c r="N1164" s="201"/>
      <c r="O1164" s="201"/>
      <c r="P1164" s="201"/>
      <c r="Q1164" s="201"/>
      <c r="R1164" s="201"/>
      <c r="S1164" s="201"/>
      <c r="T1164" s="201"/>
      <c r="U1164" s="201"/>
      <c r="V1164" s="201"/>
      <c r="W1164" s="201"/>
      <c r="X1164" s="201"/>
      <c r="Y1164" s="201"/>
      <c r="Z1164" s="201"/>
      <c r="AA1164" s="201"/>
      <c r="AB1164" s="201"/>
      <c r="AC1164" s="201"/>
      <c r="AD1164" s="201"/>
      <c r="AE1164" s="201"/>
      <c r="AF1164" s="201"/>
      <c r="AG1164" s="201"/>
      <c r="AH1164" s="201"/>
      <c r="AI1164" s="201"/>
      <c r="AJ1164" s="201"/>
      <c r="AK1164" s="201"/>
      <c r="AL1164" s="201"/>
      <c r="AM1164" s="201"/>
      <c r="AN1164" s="201"/>
      <c r="AO1164" s="201"/>
      <c r="AT1164" s="201"/>
      <c r="BK1164" s="201"/>
      <c r="BL1164" s="201"/>
      <c r="BM1164" s="201"/>
    </row>
    <row r="1165" spans="1:65" ht="21" customHeight="1">
      <c r="A1165" s="201"/>
      <c r="B1165" s="201"/>
      <c r="C1165" s="201"/>
      <c r="D1165" s="201"/>
      <c r="G1165" s="263"/>
      <c r="I1165" s="201"/>
      <c r="J1165" s="201"/>
      <c r="K1165" s="201"/>
      <c r="L1165" s="201"/>
      <c r="M1165" s="201"/>
      <c r="N1165" s="201"/>
      <c r="O1165" s="201"/>
      <c r="P1165" s="201"/>
      <c r="Q1165" s="201"/>
      <c r="R1165" s="201"/>
      <c r="S1165" s="201"/>
      <c r="T1165" s="201"/>
      <c r="U1165" s="201"/>
      <c r="V1165" s="201"/>
      <c r="W1165" s="201"/>
      <c r="X1165" s="201"/>
      <c r="Y1165" s="201"/>
      <c r="Z1165" s="201"/>
      <c r="AA1165" s="201"/>
      <c r="AB1165" s="201"/>
      <c r="AC1165" s="201"/>
      <c r="AD1165" s="201"/>
      <c r="AE1165" s="201"/>
      <c r="AF1165" s="201"/>
      <c r="AG1165" s="201"/>
      <c r="AH1165" s="201"/>
      <c r="AI1165" s="201"/>
      <c r="AJ1165" s="201"/>
      <c r="AK1165" s="201"/>
      <c r="AL1165" s="201"/>
      <c r="AM1165" s="201"/>
      <c r="AN1165" s="201"/>
      <c r="AO1165" s="201"/>
      <c r="AT1165" s="201"/>
      <c r="BK1165" s="201"/>
      <c r="BL1165" s="201"/>
      <c r="BM1165" s="201"/>
    </row>
    <row r="1166" spans="1:65" ht="21" customHeight="1">
      <c r="A1166" s="201"/>
      <c r="B1166" s="201"/>
      <c r="C1166" s="201"/>
      <c r="D1166" s="201"/>
      <c r="G1166" s="263"/>
      <c r="I1166" s="201"/>
      <c r="J1166" s="201"/>
      <c r="K1166" s="201"/>
      <c r="L1166" s="201"/>
      <c r="M1166" s="201"/>
      <c r="N1166" s="201"/>
      <c r="O1166" s="201"/>
      <c r="P1166" s="201"/>
      <c r="Q1166" s="201"/>
      <c r="R1166" s="201"/>
      <c r="S1166" s="201"/>
      <c r="T1166" s="201"/>
      <c r="U1166" s="201"/>
      <c r="V1166" s="201"/>
      <c r="W1166" s="201"/>
      <c r="X1166" s="201"/>
      <c r="Y1166" s="201"/>
      <c r="Z1166" s="201"/>
      <c r="AA1166" s="201"/>
      <c r="AB1166" s="201"/>
      <c r="AC1166" s="201"/>
      <c r="AD1166" s="201"/>
      <c r="AE1166" s="201"/>
      <c r="AF1166" s="201"/>
      <c r="AG1166" s="201"/>
      <c r="AH1166" s="201"/>
      <c r="AI1166" s="201"/>
      <c r="AJ1166" s="201"/>
      <c r="AK1166" s="201"/>
      <c r="AL1166" s="201"/>
      <c r="AM1166" s="201"/>
      <c r="AN1166" s="201"/>
      <c r="AO1166" s="201"/>
      <c r="AT1166" s="201"/>
      <c r="BK1166" s="201"/>
      <c r="BL1166" s="201"/>
      <c r="BM1166" s="201"/>
    </row>
    <row r="1167" spans="1:65" ht="21" customHeight="1">
      <c r="A1167" s="201"/>
      <c r="B1167" s="201"/>
      <c r="C1167" s="201"/>
      <c r="D1167" s="201"/>
      <c r="G1167" s="263"/>
      <c r="I1167" s="201"/>
      <c r="J1167" s="201"/>
      <c r="K1167" s="201"/>
      <c r="L1167" s="201"/>
      <c r="M1167" s="201"/>
      <c r="N1167" s="201"/>
      <c r="O1167" s="201"/>
      <c r="P1167" s="201"/>
      <c r="Q1167" s="201"/>
      <c r="R1167" s="201"/>
      <c r="S1167" s="201"/>
      <c r="T1167" s="201"/>
      <c r="U1167" s="201"/>
      <c r="V1167" s="201"/>
      <c r="W1167" s="201"/>
      <c r="X1167" s="201"/>
      <c r="Y1167" s="201"/>
      <c r="Z1167" s="201"/>
      <c r="AA1167" s="201"/>
      <c r="AB1167" s="201"/>
      <c r="AC1167" s="201"/>
      <c r="AD1167" s="201"/>
      <c r="AE1167" s="201"/>
      <c r="AF1167" s="201"/>
      <c r="AG1167" s="201"/>
      <c r="AH1167" s="201"/>
      <c r="AI1167" s="201"/>
      <c r="AJ1167" s="201"/>
      <c r="AK1167" s="201"/>
      <c r="AL1167" s="201"/>
      <c r="AM1167" s="201"/>
      <c r="AN1167" s="201"/>
      <c r="AO1167" s="201"/>
      <c r="AT1167" s="201"/>
      <c r="BK1167" s="201"/>
      <c r="BL1167" s="201"/>
      <c r="BM1167" s="201"/>
    </row>
    <row r="1168" spans="1:65" ht="21" customHeight="1">
      <c r="A1168" s="201"/>
      <c r="B1168" s="201"/>
      <c r="C1168" s="201"/>
      <c r="D1168" s="201"/>
      <c r="G1168" s="263"/>
      <c r="I1168" s="201"/>
      <c r="J1168" s="201"/>
      <c r="K1168" s="201"/>
      <c r="L1168" s="201"/>
      <c r="M1168" s="201"/>
      <c r="N1168" s="201"/>
      <c r="O1168" s="201"/>
      <c r="P1168" s="201"/>
      <c r="Q1168" s="201"/>
      <c r="R1168" s="201"/>
      <c r="S1168" s="201"/>
      <c r="T1168" s="201"/>
      <c r="U1168" s="201"/>
      <c r="V1168" s="201"/>
      <c r="W1168" s="201"/>
      <c r="X1168" s="201"/>
      <c r="Y1168" s="201"/>
      <c r="Z1168" s="201"/>
      <c r="AA1168" s="201"/>
      <c r="AB1168" s="201"/>
      <c r="AC1168" s="201"/>
      <c r="AD1168" s="201"/>
      <c r="AE1168" s="201"/>
      <c r="AF1168" s="201"/>
      <c r="AG1168" s="201"/>
      <c r="AH1168" s="201"/>
      <c r="AI1168" s="201"/>
      <c r="AJ1168" s="201"/>
      <c r="AK1168" s="201"/>
      <c r="AL1168" s="201"/>
      <c r="AM1168" s="201"/>
      <c r="AN1168" s="201"/>
      <c r="AO1168" s="201"/>
      <c r="AT1168" s="201"/>
      <c r="BK1168" s="201"/>
      <c r="BL1168" s="201"/>
      <c r="BM1168" s="201"/>
    </row>
    <row r="1169" spans="1:65" ht="21" customHeight="1">
      <c r="A1169" s="201"/>
      <c r="B1169" s="201"/>
      <c r="C1169" s="201"/>
      <c r="D1169" s="201"/>
      <c r="G1169" s="263"/>
      <c r="I1169" s="201"/>
      <c r="J1169" s="201"/>
      <c r="K1169" s="201"/>
      <c r="L1169" s="201"/>
      <c r="M1169" s="201"/>
      <c r="N1169" s="201"/>
      <c r="O1169" s="201"/>
      <c r="P1169" s="201"/>
      <c r="Q1169" s="201"/>
      <c r="R1169" s="201"/>
      <c r="S1169" s="201"/>
      <c r="T1169" s="201"/>
      <c r="U1169" s="201"/>
      <c r="V1169" s="201"/>
      <c r="W1169" s="201"/>
      <c r="X1169" s="201"/>
      <c r="Y1169" s="201"/>
      <c r="Z1169" s="201"/>
      <c r="AA1169" s="201"/>
      <c r="AB1169" s="201"/>
      <c r="AC1169" s="201"/>
      <c r="AD1169" s="201"/>
      <c r="AE1169" s="201"/>
      <c r="AF1169" s="201"/>
      <c r="AG1169" s="201"/>
      <c r="AH1169" s="201"/>
      <c r="AI1169" s="201"/>
      <c r="AJ1169" s="201"/>
      <c r="AK1169" s="201"/>
      <c r="AL1169" s="201"/>
      <c r="AM1169" s="201"/>
      <c r="AN1169" s="201"/>
      <c r="AO1169" s="201"/>
      <c r="AT1169" s="201"/>
      <c r="BK1169" s="201"/>
      <c r="BL1169" s="201"/>
      <c r="BM1169" s="201"/>
    </row>
    <row r="1170" spans="1:65" ht="21" customHeight="1">
      <c r="A1170" s="201"/>
      <c r="B1170" s="201"/>
      <c r="C1170" s="201"/>
      <c r="D1170" s="201"/>
      <c r="G1170" s="263"/>
      <c r="I1170" s="201"/>
      <c r="J1170" s="201"/>
      <c r="K1170" s="201"/>
      <c r="L1170" s="201"/>
      <c r="M1170" s="201"/>
      <c r="N1170" s="201"/>
      <c r="O1170" s="201"/>
      <c r="P1170" s="201"/>
      <c r="Q1170" s="201"/>
      <c r="R1170" s="201"/>
      <c r="S1170" s="201"/>
      <c r="T1170" s="201"/>
      <c r="U1170" s="201"/>
      <c r="V1170" s="201"/>
      <c r="W1170" s="201"/>
      <c r="X1170" s="201"/>
      <c r="Y1170" s="201"/>
      <c r="Z1170" s="201"/>
      <c r="AA1170" s="201"/>
      <c r="AB1170" s="201"/>
      <c r="AC1170" s="201"/>
      <c r="AD1170" s="201"/>
      <c r="AE1170" s="201"/>
      <c r="AF1170" s="201"/>
      <c r="AG1170" s="201"/>
      <c r="AH1170" s="201"/>
      <c r="AI1170" s="201"/>
      <c r="AJ1170" s="201"/>
      <c r="AK1170" s="201"/>
      <c r="AL1170" s="201"/>
      <c r="AM1170" s="201"/>
      <c r="AN1170" s="201"/>
      <c r="AO1170" s="201"/>
      <c r="AT1170" s="201"/>
      <c r="BK1170" s="201"/>
      <c r="BL1170" s="201"/>
      <c r="BM1170" s="201"/>
    </row>
    <row r="1171" spans="1:65" ht="21" customHeight="1">
      <c r="A1171" s="201"/>
      <c r="B1171" s="201"/>
      <c r="C1171" s="201"/>
      <c r="D1171" s="201"/>
      <c r="G1171" s="263"/>
      <c r="I1171" s="201"/>
      <c r="J1171" s="201"/>
      <c r="K1171" s="201"/>
      <c r="L1171" s="201"/>
      <c r="M1171" s="201"/>
      <c r="N1171" s="201"/>
      <c r="O1171" s="201"/>
      <c r="P1171" s="201"/>
      <c r="Q1171" s="201"/>
      <c r="R1171" s="201"/>
      <c r="S1171" s="201"/>
      <c r="T1171" s="201"/>
      <c r="U1171" s="201"/>
      <c r="V1171" s="201"/>
      <c r="W1171" s="201"/>
      <c r="X1171" s="201"/>
      <c r="Y1171" s="201"/>
      <c r="Z1171" s="201"/>
      <c r="AA1171" s="201"/>
      <c r="AB1171" s="201"/>
      <c r="AC1171" s="201"/>
      <c r="AD1171" s="201"/>
      <c r="AE1171" s="201"/>
      <c r="AF1171" s="201"/>
      <c r="AG1171" s="201"/>
      <c r="AH1171" s="201"/>
      <c r="AI1171" s="201"/>
      <c r="AJ1171" s="201"/>
      <c r="AK1171" s="201"/>
      <c r="AL1171" s="201"/>
      <c r="AM1171" s="201"/>
      <c r="AN1171" s="201"/>
      <c r="AO1171" s="201"/>
      <c r="AT1171" s="201"/>
      <c r="BK1171" s="201"/>
      <c r="BL1171" s="201"/>
      <c r="BM1171" s="201"/>
    </row>
    <row r="1172" spans="1:65" ht="21" customHeight="1">
      <c r="A1172" s="201"/>
      <c r="B1172" s="201"/>
      <c r="C1172" s="201"/>
      <c r="D1172" s="201"/>
      <c r="G1172" s="263"/>
      <c r="I1172" s="201"/>
      <c r="J1172" s="201"/>
      <c r="K1172" s="201"/>
      <c r="L1172" s="201"/>
      <c r="M1172" s="201"/>
      <c r="N1172" s="201"/>
      <c r="O1172" s="201"/>
      <c r="P1172" s="201"/>
      <c r="Q1172" s="201"/>
      <c r="R1172" s="201"/>
      <c r="S1172" s="201"/>
      <c r="T1172" s="201"/>
      <c r="U1172" s="201"/>
      <c r="V1172" s="201"/>
      <c r="W1172" s="201"/>
      <c r="X1172" s="201"/>
      <c r="Y1172" s="201"/>
      <c r="Z1172" s="201"/>
      <c r="AA1172" s="201"/>
      <c r="AB1172" s="201"/>
      <c r="AC1172" s="201"/>
      <c r="AD1172" s="201"/>
      <c r="AE1172" s="201"/>
      <c r="AF1172" s="201"/>
      <c r="AG1172" s="201"/>
      <c r="AH1172" s="201"/>
      <c r="AI1172" s="201"/>
      <c r="AJ1172" s="201"/>
      <c r="AK1172" s="201"/>
      <c r="AL1172" s="201"/>
      <c r="AM1172" s="201"/>
      <c r="AN1172" s="201"/>
      <c r="AO1172" s="201"/>
      <c r="AT1172" s="201"/>
      <c r="BK1172" s="201"/>
      <c r="BL1172" s="201"/>
      <c r="BM1172" s="201"/>
    </row>
    <row r="1173" spans="1:65" ht="21" customHeight="1">
      <c r="A1173" s="201"/>
      <c r="B1173" s="201"/>
      <c r="C1173" s="201"/>
      <c r="D1173" s="201"/>
      <c r="G1173" s="263"/>
      <c r="I1173" s="201"/>
      <c r="J1173" s="201"/>
      <c r="K1173" s="201"/>
      <c r="L1173" s="201"/>
      <c r="M1173" s="201"/>
      <c r="N1173" s="201"/>
      <c r="O1173" s="201"/>
      <c r="P1173" s="201"/>
      <c r="Q1173" s="201"/>
      <c r="R1173" s="201"/>
      <c r="S1173" s="201"/>
      <c r="T1173" s="201"/>
      <c r="U1173" s="201"/>
      <c r="V1173" s="201"/>
      <c r="W1173" s="201"/>
      <c r="X1173" s="201"/>
      <c r="Y1173" s="201"/>
      <c r="Z1173" s="201"/>
      <c r="AA1173" s="201"/>
      <c r="AB1173" s="201"/>
      <c r="AC1173" s="201"/>
      <c r="AD1173" s="201"/>
      <c r="AE1173" s="201"/>
      <c r="AF1173" s="201"/>
      <c r="AG1173" s="201"/>
      <c r="AH1173" s="201"/>
      <c r="AI1173" s="201"/>
      <c r="AJ1173" s="201"/>
      <c r="AK1173" s="201"/>
      <c r="AL1173" s="201"/>
      <c r="AM1173" s="201"/>
      <c r="AN1173" s="201"/>
      <c r="AO1173" s="201"/>
      <c r="AT1173" s="201"/>
      <c r="BK1173" s="201"/>
      <c r="BL1173" s="201"/>
      <c r="BM1173" s="201"/>
    </row>
    <row r="1174" spans="1:65" ht="21" customHeight="1">
      <c r="A1174" s="201"/>
      <c r="B1174" s="201"/>
      <c r="C1174" s="201"/>
      <c r="D1174" s="201"/>
      <c r="G1174" s="263"/>
      <c r="I1174" s="201"/>
      <c r="J1174" s="201"/>
      <c r="K1174" s="201"/>
      <c r="L1174" s="201"/>
      <c r="M1174" s="201"/>
      <c r="N1174" s="201"/>
      <c r="O1174" s="201"/>
      <c r="P1174" s="201"/>
      <c r="Q1174" s="201"/>
      <c r="R1174" s="201"/>
      <c r="S1174" s="201"/>
      <c r="T1174" s="201"/>
      <c r="U1174" s="201"/>
      <c r="V1174" s="201"/>
      <c r="W1174" s="201"/>
      <c r="X1174" s="201"/>
      <c r="Y1174" s="201"/>
      <c r="Z1174" s="201"/>
      <c r="AA1174" s="201"/>
      <c r="AB1174" s="201"/>
      <c r="AC1174" s="201"/>
      <c r="AD1174" s="201"/>
      <c r="AE1174" s="201"/>
      <c r="AF1174" s="201"/>
      <c r="AG1174" s="201"/>
      <c r="AH1174" s="201"/>
      <c r="AI1174" s="201"/>
      <c r="AJ1174" s="201"/>
      <c r="AK1174" s="201"/>
      <c r="AL1174" s="201"/>
      <c r="AM1174" s="201"/>
      <c r="AN1174" s="201"/>
      <c r="AO1174" s="201"/>
      <c r="AT1174" s="201"/>
      <c r="BK1174" s="201"/>
      <c r="BL1174" s="201"/>
      <c r="BM1174" s="201"/>
    </row>
    <row r="1175" spans="1:65" ht="21" customHeight="1">
      <c r="A1175" s="201"/>
      <c r="B1175" s="201"/>
      <c r="C1175" s="201"/>
      <c r="D1175" s="201"/>
      <c r="G1175" s="263"/>
      <c r="I1175" s="201"/>
      <c r="J1175" s="201"/>
      <c r="K1175" s="201"/>
      <c r="L1175" s="201"/>
      <c r="M1175" s="201"/>
      <c r="N1175" s="201"/>
      <c r="O1175" s="201"/>
      <c r="P1175" s="201"/>
      <c r="Q1175" s="201"/>
      <c r="R1175" s="201"/>
      <c r="S1175" s="201"/>
      <c r="T1175" s="201"/>
      <c r="U1175" s="201"/>
      <c r="V1175" s="201"/>
      <c r="W1175" s="201"/>
      <c r="X1175" s="201"/>
      <c r="Y1175" s="201"/>
      <c r="Z1175" s="201"/>
      <c r="AA1175" s="201"/>
      <c r="AB1175" s="201"/>
      <c r="AC1175" s="201"/>
      <c r="AD1175" s="201"/>
      <c r="AE1175" s="201"/>
      <c r="AF1175" s="201"/>
      <c r="AG1175" s="201"/>
      <c r="AH1175" s="201"/>
      <c r="AI1175" s="201"/>
      <c r="AJ1175" s="201"/>
      <c r="AK1175" s="201"/>
      <c r="AL1175" s="201"/>
      <c r="AM1175" s="201"/>
      <c r="AN1175" s="201"/>
      <c r="AO1175" s="201"/>
      <c r="AT1175" s="201"/>
      <c r="BK1175" s="201"/>
      <c r="BL1175" s="201"/>
      <c r="BM1175" s="201"/>
    </row>
    <row r="1176" spans="1:65" ht="21" customHeight="1">
      <c r="A1176" s="201"/>
      <c r="B1176" s="201"/>
      <c r="C1176" s="201"/>
      <c r="D1176" s="201"/>
      <c r="G1176" s="263"/>
      <c r="I1176" s="201"/>
      <c r="J1176" s="201"/>
      <c r="K1176" s="201"/>
      <c r="L1176" s="201"/>
      <c r="M1176" s="201"/>
      <c r="N1176" s="201"/>
      <c r="O1176" s="201"/>
      <c r="P1176" s="201"/>
      <c r="Q1176" s="201"/>
      <c r="R1176" s="201"/>
      <c r="S1176" s="201"/>
      <c r="T1176" s="201"/>
      <c r="U1176" s="201"/>
      <c r="V1176" s="201"/>
      <c r="W1176" s="201"/>
      <c r="X1176" s="201"/>
      <c r="Y1176" s="201"/>
      <c r="Z1176" s="201"/>
      <c r="AA1176" s="201"/>
      <c r="AB1176" s="201"/>
      <c r="AC1176" s="201"/>
      <c r="AD1176" s="201"/>
      <c r="AE1176" s="201"/>
      <c r="AF1176" s="201"/>
      <c r="AG1176" s="201"/>
      <c r="AH1176" s="201"/>
      <c r="AI1176" s="201"/>
      <c r="AJ1176" s="201"/>
      <c r="AK1176" s="201"/>
      <c r="AL1176" s="201"/>
      <c r="AM1176" s="201"/>
      <c r="AN1176" s="201"/>
      <c r="AO1176" s="201"/>
      <c r="AT1176" s="201"/>
      <c r="BK1176" s="201"/>
      <c r="BL1176" s="201"/>
      <c r="BM1176" s="201"/>
    </row>
    <row r="1177" spans="1:65" ht="21" customHeight="1">
      <c r="A1177" s="201"/>
      <c r="B1177" s="201"/>
      <c r="C1177" s="201"/>
      <c r="D1177" s="201"/>
      <c r="G1177" s="263"/>
      <c r="I1177" s="201"/>
      <c r="J1177" s="201"/>
      <c r="K1177" s="201"/>
      <c r="L1177" s="201"/>
      <c r="M1177" s="201"/>
      <c r="N1177" s="201"/>
      <c r="O1177" s="201"/>
      <c r="P1177" s="201"/>
      <c r="Q1177" s="201"/>
      <c r="R1177" s="201"/>
      <c r="S1177" s="201"/>
      <c r="T1177" s="201"/>
      <c r="U1177" s="201"/>
      <c r="V1177" s="201"/>
      <c r="W1177" s="201"/>
      <c r="X1177" s="201"/>
      <c r="Y1177" s="201"/>
      <c r="Z1177" s="201"/>
      <c r="AA1177" s="201"/>
      <c r="AB1177" s="201"/>
      <c r="AC1177" s="201"/>
      <c r="AD1177" s="201"/>
      <c r="AE1177" s="201"/>
      <c r="AF1177" s="201"/>
      <c r="AG1177" s="201"/>
      <c r="AH1177" s="201"/>
      <c r="AI1177" s="201"/>
      <c r="AJ1177" s="201"/>
      <c r="AK1177" s="201"/>
      <c r="AL1177" s="201"/>
      <c r="AM1177" s="201"/>
      <c r="AN1177" s="201"/>
      <c r="AO1177" s="201"/>
      <c r="AT1177" s="201"/>
      <c r="BK1177" s="201"/>
      <c r="BL1177" s="201"/>
      <c r="BM1177" s="201"/>
    </row>
    <row r="1178" spans="1:65" ht="21" customHeight="1">
      <c r="A1178" s="201"/>
      <c r="B1178" s="201"/>
      <c r="C1178" s="201"/>
      <c r="D1178" s="201"/>
      <c r="G1178" s="263"/>
      <c r="I1178" s="201"/>
      <c r="J1178" s="201"/>
      <c r="K1178" s="201"/>
      <c r="L1178" s="201"/>
      <c r="M1178" s="201"/>
      <c r="N1178" s="201"/>
      <c r="O1178" s="201"/>
      <c r="P1178" s="201"/>
      <c r="Q1178" s="201"/>
      <c r="R1178" s="201"/>
      <c r="S1178" s="201"/>
      <c r="T1178" s="201"/>
      <c r="U1178" s="201"/>
      <c r="V1178" s="201"/>
      <c r="W1178" s="201"/>
      <c r="X1178" s="201"/>
      <c r="Y1178" s="201"/>
      <c r="Z1178" s="201"/>
      <c r="AA1178" s="201"/>
      <c r="AB1178" s="201"/>
      <c r="AC1178" s="201"/>
      <c r="AD1178" s="201"/>
      <c r="AE1178" s="201"/>
      <c r="AF1178" s="201"/>
      <c r="AG1178" s="201"/>
      <c r="AH1178" s="201"/>
      <c r="AI1178" s="201"/>
      <c r="AJ1178" s="201"/>
      <c r="AK1178" s="201"/>
      <c r="AL1178" s="201"/>
      <c r="AM1178" s="201"/>
      <c r="AN1178" s="201"/>
      <c r="AO1178" s="201"/>
      <c r="AT1178" s="201"/>
      <c r="BK1178" s="201"/>
      <c r="BL1178" s="201"/>
      <c r="BM1178" s="201"/>
    </row>
    <row r="1179" spans="1:65" ht="21" customHeight="1">
      <c r="A1179" s="201"/>
      <c r="B1179" s="201"/>
      <c r="C1179" s="201"/>
      <c r="D1179" s="201"/>
      <c r="G1179" s="263"/>
      <c r="I1179" s="201"/>
      <c r="J1179" s="201"/>
      <c r="K1179" s="201"/>
      <c r="L1179" s="201"/>
      <c r="M1179" s="201"/>
      <c r="N1179" s="201"/>
      <c r="O1179" s="201"/>
      <c r="P1179" s="201"/>
      <c r="Q1179" s="201"/>
      <c r="R1179" s="201"/>
      <c r="S1179" s="201"/>
      <c r="T1179" s="201"/>
      <c r="U1179" s="201"/>
      <c r="V1179" s="201"/>
      <c r="W1179" s="201"/>
      <c r="X1179" s="201"/>
      <c r="Y1179" s="201"/>
      <c r="Z1179" s="201"/>
      <c r="AA1179" s="201"/>
      <c r="AB1179" s="201"/>
      <c r="AC1179" s="201"/>
      <c r="AD1179" s="201"/>
      <c r="AE1179" s="201"/>
      <c r="AF1179" s="201"/>
      <c r="AG1179" s="201"/>
      <c r="AH1179" s="201"/>
      <c r="AI1179" s="201"/>
      <c r="AJ1179" s="201"/>
      <c r="AK1179" s="201"/>
      <c r="AL1179" s="201"/>
      <c r="AM1179" s="201"/>
      <c r="AN1179" s="201"/>
      <c r="AO1179" s="201"/>
      <c r="AT1179" s="201"/>
      <c r="BK1179" s="201"/>
      <c r="BL1179" s="201"/>
      <c r="BM1179" s="201"/>
    </row>
    <row r="1180" spans="1:65" ht="21" customHeight="1">
      <c r="A1180" s="201"/>
      <c r="B1180" s="201"/>
      <c r="C1180" s="201"/>
      <c r="D1180" s="201"/>
      <c r="G1180" s="263"/>
      <c r="I1180" s="201"/>
      <c r="J1180" s="201"/>
      <c r="K1180" s="201"/>
      <c r="L1180" s="201"/>
      <c r="M1180" s="201"/>
      <c r="N1180" s="201"/>
      <c r="O1180" s="201"/>
      <c r="P1180" s="201"/>
      <c r="Q1180" s="201"/>
      <c r="R1180" s="201"/>
      <c r="S1180" s="201"/>
      <c r="T1180" s="201"/>
      <c r="U1180" s="201"/>
      <c r="V1180" s="201"/>
      <c r="W1180" s="201"/>
      <c r="X1180" s="201"/>
      <c r="Y1180" s="201"/>
      <c r="Z1180" s="201"/>
      <c r="AA1180" s="201"/>
      <c r="AB1180" s="201"/>
      <c r="AC1180" s="201"/>
      <c r="AD1180" s="201"/>
      <c r="AE1180" s="201"/>
      <c r="AF1180" s="201"/>
      <c r="AG1180" s="201"/>
      <c r="AH1180" s="201"/>
      <c r="AI1180" s="201"/>
      <c r="AJ1180" s="201"/>
      <c r="AK1180" s="201"/>
      <c r="AL1180" s="201"/>
      <c r="AM1180" s="201"/>
      <c r="AN1180" s="201"/>
      <c r="AO1180" s="201"/>
      <c r="AT1180" s="201"/>
      <c r="BK1180" s="201"/>
      <c r="BL1180" s="201"/>
      <c r="BM1180" s="201"/>
    </row>
    <row r="1181" spans="1:65" ht="21" customHeight="1">
      <c r="A1181" s="201"/>
      <c r="B1181" s="201"/>
      <c r="C1181" s="201"/>
      <c r="D1181" s="201"/>
      <c r="G1181" s="263"/>
      <c r="I1181" s="201"/>
      <c r="J1181" s="201"/>
      <c r="K1181" s="201"/>
      <c r="L1181" s="201"/>
      <c r="M1181" s="201"/>
      <c r="N1181" s="201"/>
      <c r="O1181" s="201"/>
      <c r="P1181" s="201"/>
      <c r="Q1181" s="201"/>
      <c r="R1181" s="201"/>
      <c r="S1181" s="201"/>
      <c r="T1181" s="201"/>
      <c r="U1181" s="201"/>
      <c r="V1181" s="201"/>
      <c r="W1181" s="201"/>
      <c r="X1181" s="201"/>
      <c r="Y1181" s="201"/>
      <c r="Z1181" s="201"/>
      <c r="AA1181" s="201"/>
      <c r="AB1181" s="201"/>
      <c r="AC1181" s="201"/>
      <c r="AD1181" s="201"/>
      <c r="AE1181" s="201"/>
      <c r="AF1181" s="201"/>
      <c r="AG1181" s="201"/>
      <c r="AH1181" s="201"/>
      <c r="AI1181" s="201"/>
      <c r="AJ1181" s="201"/>
      <c r="AK1181" s="201"/>
      <c r="AL1181" s="201"/>
      <c r="AM1181" s="201"/>
      <c r="AN1181" s="201"/>
      <c r="AO1181" s="201"/>
      <c r="AT1181" s="201"/>
      <c r="BK1181" s="201"/>
      <c r="BL1181" s="201"/>
      <c r="BM1181" s="201"/>
    </row>
    <row r="1182" spans="1:65" ht="21" customHeight="1">
      <c r="A1182" s="201"/>
      <c r="B1182" s="201"/>
      <c r="C1182" s="201"/>
      <c r="D1182" s="201"/>
      <c r="G1182" s="263"/>
      <c r="I1182" s="201"/>
      <c r="J1182" s="201"/>
      <c r="K1182" s="201"/>
      <c r="L1182" s="201"/>
      <c r="M1182" s="201"/>
      <c r="N1182" s="201"/>
      <c r="O1182" s="201"/>
      <c r="P1182" s="201"/>
      <c r="Q1182" s="201"/>
      <c r="R1182" s="201"/>
      <c r="S1182" s="201"/>
      <c r="T1182" s="201"/>
      <c r="U1182" s="201"/>
      <c r="V1182" s="201"/>
      <c r="W1182" s="201"/>
      <c r="X1182" s="201"/>
      <c r="Y1182" s="201"/>
      <c r="Z1182" s="201"/>
      <c r="AA1182" s="201"/>
      <c r="AB1182" s="201"/>
      <c r="AC1182" s="201"/>
      <c r="AD1182" s="201"/>
      <c r="AE1182" s="201"/>
      <c r="AF1182" s="201"/>
      <c r="AG1182" s="201"/>
      <c r="AH1182" s="201"/>
      <c r="AI1182" s="201"/>
      <c r="AJ1182" s="201"/>
      <c r="AK1182" s="201"/>
      <c r="AL1182" s="201"/>
      <c r="AM1182" s="201"/>
      <c r="AN1182" s="201"/>
      <c r="AO1182" s="201"/>
      <c r="AT1182" s="201"/>
      <c r="BK1182" s="201"/>
      <c r="BL1182" s="201"/>
      <c r="BM1182" s="201"/>
    </row>
    <row r="1183" spans="1:65" ht="21" customHeight="1">
      <c r="A1183" s="201"/>
      <c r="B1183" s="201"/>
      <c r="C1183" s="201"/>
      <c r="D1183" s="201"/>
      <c r="G1183" s="263"/>
      <c r="I1183" s="201"/>
      <c r="J1183" s="201"/>
      <c r="K1183" s="201"/>
      <c r="L1183" s="201"/>
      <c r="M1183" s="201"/>
      <c r="N1183" s="201"/>
      <c r="O1183" s="201"/>
      <c r="P1183" s="201"/>
      <c r="Q1183" s="201"/>
      <c r="R1183" s="201"/>
      <c r="S1183" s="201"/>
      <c r="T1183" s="201"/>
      <c r="U1183" s="201"/>
      <c r="V1183" s="201"/>
      <c r="W1183" s="201"/>
      <c r="X1183" s="201"/>
      <c r="Y1183" s="201"/>
      <c r="Z1183" s="201"/>
      <c r="AA1183" s="201"/>
      <c r="AB1183" s="201"/>
      <c r="AC1183" s="201"/>
      <c r="AD1183" s="201"/>
      <c r="AE1183" s="201"/>
      <c r="AF1183" s="201"/>
      <c r="AG1183" s="201"/>
      <c r="AH1183" s="201"/>
      <c r="AI1183" s="201"/>
      <c r="AJ1183" s="201"/>
      <c r="AK1183" s="201"/>
      <c r="AL1183" s="201"/>
      <c r="AM1183" s="201"/>
      <c r="AN1183" s="201"/>
      <c r="AO1183" s="201"/>
      <c r="AT1183" s="201"/>
      <c r="BK1183" s="201"/>
      <c r="BL1183" s="201"/>
      <c r="BM1183" s="201"/>
    </row>
    <row r="1184" spans="1:65" ht="21" customHeight="1">
      <c r="A1184" s="201"/>
      <c r="B1184" s="201"/>
      <c r="C1184" s="201"/>
      <c r="D1184" s="201"/>
      <c r="G1184" s="263"/>
      <c r="I1184" s="201"/>
      <c r="J1184" s="201"/>
      <c r="K1184" s="201"/>
      <c r="L1184" s="201"/>
      <c r="M1184" s="201"/>
      <c r="N1184" s="201"/>
      <c r="O1184" s="201"/>
      <c r="P1184" s="201"/>
      <c r="Q1184" s="201"/>
      <c r="R1184" s="201"/>
      <c r="S1184" s="201"/>
      <c r="T1184" s="201"/>
      <c r="U1184" s="201"/>
      <c r="V1184" s="201"/>
      <c r="W1184" s="201"/>
      <c r="X1184" s="201"/>
      <c r="Y1184" s="201"/>
      <c r="Z1184" s="201"/>
      <c r="AA1184" s="201"/>
      <c r="AB1184" s="201"/>
      <c r="AC1184" s="201"/>
      <c r="AD1184" s="201"/>
      <c r="AE1184" s="201"/>
      <c r="AF1184" s="201"/>
      <c r="AG1184" s="201"/>
      <c r="AH1184" s="201"/>
      <c r="AI1184" s="201"/>
      <c r="AJ1184" s="201"/>
      <c r="AK1184" s="201"/>
      <c r="AL1184" s="201"/>
      <c r="AM1184" s="201"/>
      <c r="AN1184" s="201"/>
      <c r="AO1184" s="201"/>
      <c r="AT1184" s="201"/>
      <c r="BK1184" s="201"/>
      <c r="BL1184" s="201"/>
      <c r="BM1184" s="201"/>
    </row>
    <row r="1185" spans="1:65" ht="21" customHeight="1">
      <c r="A1185" s="201"/>
      <c r="B1185" s="201"/>
      <c r="C1185" s="201"/>
      <c r="D1185" s="201"/>
      <c r="G1185" s="263"/>
      <c r="I1185" s="201"/>
      <c r="J1185" s="201"/>
      <c r="K1185" s="201"/>
      <c r="L1185" s="201"/>
      <c r="M1185" s="201"/>
      <c r="N1185" s="201"/>
      <c r="O1185" s="201"/>
      <c r="P1185" s="201"/>
      <c r="Q1185" s="201"/>
      <c r="R1185" s="201"/>
      <c r="S1185" s="201"/>
      <c r="T1185" s="201"/>
      <c r="U1185" s="201"/>
      <c r="V1185" s="201"/>
      <c r="W1185" s="201"/>
      <c r="X1185" s="201"/>
      <c r="Y1185" s="201"/>
      <c r="Z1185" s="201"/>
      <c r="AA1185" s="201"/>
      <c r="AB1185" s="201"/>
      <c r="AC1185" s="201"/>
      <c r="AD1185" s="201"/>
      <c r="AE1185" s="201"/>
      <c r="AF1185" s="201"/>
      <c r="AG1185" s="201"/>
      <c r="AH1185" s="201"/>
      <c r="AI1185" s="201"/>
      <c r="AJ1185" s="201"/>
      <c r="AK1185" s="201"/>
      <c r="AL1185" s="201"/>
      <c r="AM1185" s="201"/>
      <c r="AN1185" s="201"/>
      <c r="AO1185" s="201"/>
      <c r="AT1185" s="201"/>
      <c r="BK1185" s="201"/>
      <c r="BL1185" s="201"/>
      <c r="BM1185" s="201"/>
    </row>
    <row r="1186" spans="1:65" ht="21" customHeight="1">
      <c r="A1186" s="201"/>
      <c r="B1186" s="201"/>
      <c r="C1186" s="201"/>
      <c r="D1186" s="201"/>
      <c r="G1186" s="263"/>
      <c r="I1186" s="201"/>
      <c r="J1186" s="201"/>
      <c r="K1186" s="201"/>
      <c r="L1186" s="201"/>
      <c r="M1186" s="201"/>
      <c r="N1186" s="201"/>
      <c r="O1186" s="201"/>
      <c r="P1186" s="201"/>
      <c r="Q1186" s="201"/>
      <c r="R1186" s="201"/>
      <c r="S1186" s="201"/>
      <c r="T1186" s="201"/>
      <c r="U1186" s="201"/>
      <c r="V1186" s="201"/>
      <c r="W1186" s="201"/>
      <c r="X1186" s="201"/>
      <c r="Y1186" s="201"/>
      <c r="Z1186" s="201"/>
      <c r="AA1186" s="201"/>
      <c r="AB1186" s="201"/>
      <c r="AC1186" s="201"/>
      <c r="AD1186" s="201"/>
      <c r="AE1186" s="201"/>
      <c r="AF1186" s="201"/>
      <c r="AG1186" s="201"/>
      <c r="AH1186" s="201"/>
      <c r="AI1186" s="201"/>
      <c r="AJ1186" s="201"/>
      <c r="AK1186" s="201"/>
      <c r="AL1186" s="201"/>
      <c r="AM1186" s="201"/>
      <c r="AN1186" s="201"/>
      <c r="AO1186" s="201"/>
      <c r="AT1186" s="201"/>
      <c r="BK1186" s="201"/>
      <c r="BL1186" s="201"/>
      <c r="BM1186" s="201"/>
    </row>
    <row r="1187" spans="1:65" ht="21" customHeight="1">
      <c r="A1187" s="201"/>
      <c r="B1187" s="201"/>
      <c r="C1187" s="201"/>
      <c r="D1187" s="201"/>
      <c r="G1187" s="263"/>
      <c r="I1187" s="201"/>
      <c r="J1187" s="201"/>
      <c r="K1187" s="201"/>
      <c r="L1187" s="201"/>
      <c r="M1187" s="201"/>
      <c r="N1187" s="201"/>
      <c r="O1187" s="201"/>
      <c r="P1187" s="201"/>
      <c r="Q1187" s="201"/>
      <c r="R1187" s="201"/>
      <c r="S1187" s="201"/>
      <c r="T1187" s="201"/>
      <c r="U1187" s="201"/>
      <c r="V1187" s="201"/>
      <c r="W1187" s="201"/>
      <c r="X1187" s="201"/>
      <c r="Y1187" s="201"/>
      <c r="Z1187" s="201"/>
      <c r="AA1187" s="201"/>
      <c r="AB1187" s="201"/>
      <c r="AC1187" s="201"/>
      <c r="AD1187" s="201"/>
      <c r="AE1187" s="201"/>
      <c r="AF1187" s="201"/>
      <c r="AG1187" s="201"/>
      <c r="AH1187" s="201"/>
      <c r="AI1187" s="201"/>
      <c r="AJ1187" s="201"/>
      <c r="AK1187" s="201"/>
      <c r="AL1187" s="201"/>
      <c r="AM1187" s="201"/>
      <c r="AN1187" s="201"/>
      <c r="AO1187" s="201"/>
      <c r="AT1187" s="201"/>
      <c r="BK1187" s="201"/>
      <c r="BL1187" s="201"/>
      <c r="BM1187" s="201"/>
    </row>
    <row r="1188" spans="1:65" ht="21" customHeight="1">
      <c r="A1188" s="201"/>
      <c r="B1188" s="201"/>
      <c r="C1188" s="201"/>
      <c r="D1188" s="201"/>
      <c r="G1188" s="263"/>
      <c r="I1188" s="201"/>
      <c r="J1188" s="201"/>
      <c r="K1188" s="201"/>
      <c r="L1188" s="201"/>
      <c r="M1188" s="201"/>
      <c r="N1188" s="201"/>
      <c r="O1188" s="201"/>
      <c r="P1188" s="201"/>
      <c r="Q1188" s="201"/>
      <c r="R1188" s="201"/>
      <c r="S1188" s="201"/>
      <c r="T1188" s="201"/>
      <c r="U1188" s="201"/>
      <c r="V1188" s="201"/>
      <c r="W1188" s="201"/>
      <c r="X1188" s="201"/>
      <c r="Y1188" s="201"/>
      <c r="Z1188" s="201"/>
      <c r="AA1188" s="201"/>
      <c r="AB1188" s="201"/>
      <c r="AC1188" s="201"/>
      <c r="AD1188" s="201"/>
      <c r="AE1188" s="201"/>
      <c r="AF1188" s="201"/>
      <c r="AG1188" s="201"/>
      <c r="AH1188" s="201"/>
      <c r="AI1188" s="201"/>
      <c r="AJ1188" s="201"/>
      <c r="AK1188" s="201"/>
      <c r="AL1188" s="201"/>
      <c r="AM1188" s="201"/>
      <c r="AN1188" s="201"/>
      <c r="AO1188" s="201"/>
      <c r="AT1188" s="201"/>
      <c r="BK1188" s="201"/>
      <c r="BL1188" s="201"/>
      <c r="BM1188" s="201"/>
    </row>
    <row r="1189" spans="1:65" ht="21" customHeight="1">
      <c r="A1189" s="201"/>
      <c r="B1189" s="201"/>
      <c r="C1189" s="201"/>
      <c r="D1189" s="201"/>
      <c r="G1189" s="263"/>
      <c r="I1189" s="201"/>
      <c r="J1189" s="201"/>
      <c r="K1189" s="201"/>
      <c r="L1189" s="201"/>
      <c r="M1189" s="201"/>
      <c r="N1189" s="201"/>
      <c r="O1189" s="201"/>
      <c r="P1189" s="201"/>
      <c r="Q1189" s="201"/>
      <c r="R1189" s="201"/>
      <c r="S1189" s="201"/>
      <c r="T1189" s="201"/>
      <c r="U1189" s="201"/>
      <c r="V1189" s="201"/>
      <c r="W1189" s="201"/>
      <c r="X1189" s="201"/>
      <c r="Y1189" s="201"/>
      <c r="Z1189" s="201"/>
      <c r="AA1189" s="201"/>
      <c r="AB1189" s="201"/>
      <c r="AC1189" s="201"/>
      <c r="AD1189" s="201"/>
      <c r="AE1189" s="201"/>
      <c r="AF1189" s="201"/>
      <c r="AG1189" s="201"/>
      <c r="AH1189" s="201"/>
      <c r="AI1189" s="201"/>
      <c r="AJ1189" s="201"/>
      <c r="AK1189" s="201"/>
      <c r="AL1189" s="201"/>
      <c r="AM1189" s="201"/>
      <c r="AN1189" s="201"/>
      <c r="AO1189" s="201"/>
      <c r="AT1189" s="201"/>
      <c r="BK1189" s="201"/>
      <c r="BL1189" s="201"/>
      <c r="BM1189" s="201"/>
    </row>
    <row r="1190" spans="1:65" ht="21" customHeight="1">
      <c r="A1190" s="201"/>
      <c r="B1190" s="201"/>
      <c r="C1190" s="201"/>
      <c r="D1190" s="201"/>
      <c r="G1190" s="263"/>
      <c r="I1190" s="201"/>
      <c r="J1190" s="201"/>
      <c r="K1190" s="201"/>
      <c r="L1190" s="201"/>
      <c r="M1190" s="201"/>
      <c r="N1190" s="201"/>
      <c r="O1190" s="201"/>
      <c r="P1190" s="201"/>
      <c r="Q1190" s="201"/>
      <c r="R1190" s="201"/>
      <c r="S1190" s="201"/>
      <c r="T1190" s="201"/>
      <c r="U1190" s="201"/>
      <c r="V1190" s="201"/>
      <c r="W1190" s="201"/>
      <c r="X1190" s="201"/>
      <c r="Y1190" s="201"/>
      <c r="Z1190" s="201"/>
      <c r="AA1190" s="201"/>
      <c r="AB1190" s="201"/>
      <c r="AC1190" s="201"/>
      <c r="AD1190" s="201"/>
      <c r="AE1190" s="201"/>
      <c r="AF1190" s="201"/>
      <c r="AG1190" s="201"/>
      <c r="AH1190" s="201"/>
      <c r="AI1190" s="201"/>
      <c r="AJ1190" s="201"/>
      <c r="AK1190" s="201"/>
      <c r="AL1190" s="201"/>
      <c r="AM1190" s="201"/>
      <c r="AN1190" s="201"/>
      <c r="AO1190" s="201"/>
      <c r="AT1190" s="201"/>
      <c r="BK1190" s="201"/>
      <c r="BL1190" s="201"/>
      <c r="BM1190" s="201"/>
    </row>
    <row r="1191" spans="1:65" ht="21" customHeight="1">
      <c r="A1191" s="201"/>
      <c r="B1191" s="201"/>
      <c r="C1191" s="201"/>
      <c r="D1191" s="201"/>
      <c r="G1191" s="263"/>
      <c r="I1191" s="201"/>
      <c r="J1191" s="201"/>
      <c r="K1191" s="201"/>
      <c r="L1191" s="201"/>
      <c r="M1191" s="201"/>
      <c r="N1191" s="201"/>
      <c r="O1191" s="201"/>
      <c r="P1191" s="201"/>
      <c r="Q1191" s="201"/>
      <c r="R1191" s="201"/>
      <c r="S1191" s="201"/>
      <c r="T1191" s="201"/>
      <c r="U1191" s="201"/>
      <c r="V1191" s="201"/>
      <c r="W1191" s="201"/>
      <c r="X1191" s="201"/>
      <c r="Y1191" s="201"/>
      <c r="Z1191" s="201"/>
      <c r="AA1191" s="201"/>
      <c r="AB1191" s="201"/>
      <c r="AC1191" s="201"/>
      <c r="AD1191" s="201"/>
      <c r="AE1191" s="201"/>
      <c r="AF1191" s="201"/>
      <c r="AG1191" s="201"/>
      <c r="AH1191" s="201"/>
      <c r="AI1191" s="201"/>
      <c r="AJ1191" s="201"/>
      <c r="AK1191" s="201"/>
      <c r="AL1191" s="201"/>
      <c r="AM1191" s="201"/>
      <c r="AN1191" s="201"/>
      <c r="AO1191" s="201"/>
      <c r="AT1191" s="201"/>
      <c r="BK1191" s="201"/>
      <c r="BL1191" s="201"/>
      <c r="BM1191" s="201"/>
    </row>
    <row r="1192" spans="1:65" ht="21" customHeight="1">
      <c r="A1192" s="201"/>
      <c r="B1192" s="201"/>
      <c r="C1192" s="201"/>
      <c r="D1192" s="201"/>
      <c r="G1192" s="263"/>
      <c r="I1192" s="201"/>
      <c r="J1192" s="201"/>
      <c r="K1192" s="201"/>
      <c r="L1192" s="201"/>
      <c r="M1192" s="201"/>
      <c r="N1192" s="201"/>
      <c r="O1192" s="201"/>
      <c r="P1192" s="201"/>
      <c r="Q1192" s="201"/>
      <c r="R1192" s="201"/>
      <c r="S1192" s="201"/>
      <c r="T1192" s="201"/>
      <c r="U1192" s="201"/>
      <c r="V1192" s="201"/>
      <c r="W1192" s="201"/>
      <c r="X1192" s="201"/>
      <c r="Y1192" s="201"/>
      <c r="Z1192" s="201"/>
      <c r="AA1192" s="201"/>
      <c r="AB1192" s="201"/>
      <c r="AC1192" s="201"/>
      <c r="AD1192" s="201"/>
      <c r="AE1192" s="201"/>
      <c r="AF1192" s="201"/>
      <c r="AG1192" s="201"/>
      <c r="AH1192" s="201"/>
      <c r="AI1192" s="201"/>
      <c r="AJ1192" s="201"/>
      <c r="AK1192" s="201"/>
      <c r="AL1192" s="201"/>
      <c r="AM1192" s="201"/>
      <c r="AN1192" s="201"/>
      <c r="AO1192" s="201"/>
      <c r="AT1192" s="201"/>
      <c r="BK1192" s="201"/>
      <c r="BL1192" s="201"/>
      <c r="BM1192" s="201"/>
    </row>
    <row r="1193" spans="1:65" ht="21" customHeight="1">
      <c r="A1193" s="201"/>
      <c r="B1193" s="201"/>
      <c r="C1193" s="201"/>
      <c r="D1193" s="201"/>
      <c r="G1193" s="263"/>
      <c r="I1193" s="201"/>
      <c r="J1193" s="201"/>
      <c r="K1193" s="201"/>
      <c r="L1193" s="201"/>
      <c r="M1193" s="201"/>
      <c r="N1193" s="201"/>
      <c r="O1193" s="201"/>
      <c r="P1193" s="201"/>
      <c r="Q1193" s="201"/>
      <c r="R1193" s="201"/>
      <c r="S1193" s="201"/>
      <c r="T1193" s="201"/>
      <c r="U1193" s="201"/>
      <c r="V1193" s="201"/>
      <c r="W1193" s="201"/>
      <c r="X1193" s="201"/>
      <c r="Y1193" s="201"/>
      <c r="Z1193" s="201"/>
      <c r="AA1193" s="201"/>
      <c r="AB1193" s="201"/>
      <c r="AC1193" s="201"/>
      <c r="AD1193" s="201"/>
      <c r="AE1193" s="201"/>
      <c r="AF1193" s="201"/>
      <c r="AG1193" s="201"/>
      <c r="AH1193" s="201"/>
      <c r="AI1193" s="201"/>
      <c r="AJ1193" s="201"/>
      <c r="AK1193" s="201"/>
      <c r="AL1193" s="201"/>
      <c r="AM1193" s="201"/>
      <c r="AN1193" s="201"/>
      <c r="AO1193" s="201"/>
      <c r="AT1193" s="201"/>
      <c r="BK1193" s="201"/>
      <c r="BL1193" s="201"/>
      <c r="BM1193" s="201"/>
    </row>
    <row r="1194" spans="1:65" ht="21" customHeight="1">
      <c r="A1194" s="201"/>
      <c r="B1194" s="201"/>
      <c r="C1194" s="201"/>
      <c r="D1194" s="201"/>
      <c r="G1194" s="263"/>
      <c r="I1194" s="201"/>
      <c r="J1194" s="201"/>
      <c r="K1194" s="201"/>
      <c r="L1194" s="201"/>
      <c r="M1194" s="201"/>
      <c r="N1194" s="201"/>
      <c r="O1194" s="201"/>
      <c r="P1194" s="201"/>
      <c r="Q1194" s="201"/>
      <c r="R1194" s="201"/>
      <c r="S1194" s="201"/>
      <c r="T1194" s="201"/>
      <c r="U1194" s="201"/>
      <c r="V1194" s="201"/>
      <c r="W1194" s="201"/>
      <c r="X1194" s="201"/>
      <c r="Y1194" s="201"/>
      <c r="Z1194" s="201"/>
      <c r="AA1194" s="201"/>
      <c r="AB1194" s="201"/>
      <c r="AC1194" s="201"/>
      <c r="AD1194" s="201"/>
      <c r="AE1194" s="201"/>
      <c r="AF1194" s="201"/>
      <c r="AG1194" s="201"/>
      <c r="AH1194" s="201"/>
      <c r="AI1194" s="201"/>
      <c r="AJ1194" s="201"/>
      <c r="AK1194" s="201"/>
      <c r="AL1194" s="201"/>
      <c r="AM1194" s="201"/>
      <c r="AN1194" s="201"/>
      <c r="AO1194" s="201"/>
      <c r="AT1194" s="201"/>
      <c r="BK1194" s="201"/>
      <c r="BL1194" s="201"/>
      <c r="BM1194" s="201"/>
    </row>
    <row r="1195" spans="1:65" ht="21" customHeight="1">
      <c r="A1195" s="201"/>
      <c r="B1195" s="201"/>
      <c r="C1195" s="201"/>
      <c r="D1195" s="201"/>
      <c r="G1195" s="263"/>
      <c r="I1195" s="201"/>
      <c r="J1195" s="201"/>
      <c r="K1195" s="201"/>
      <c r="L1195" s="201"/>
      <c r="M1195" s="201"/>
      <c r="N1195" s="201"/>
      <c r="O1195" s="201"/>
      <c r="P1195" s="201"/>
      <c r="Q1195" s="201"/>
      <c r="R1195" s="201"/>
      <c r="S1195" s="201"/>
      <c r="T1195" s="201"/>
      <c r="U1195" s="201"/>
      <c r="V1195" s="201"/>
      <c r="W1195" s="201"/>
      <c r="X1195" s="201"/>
      <c r="Y1195" s="201"/>
      <c r="Z1195" s="201"/>
      <c r="AA1195" s="201"/>
      <c r="AB1195" s="201"/>
      <c r="AC1195" s="201"/>
      <c r="AD1195" s="201"/>
      <c r="AE1195" s="201"/>
      <c r="AF1195" s="201"/>
      <c r="AG1195" s="201"/>
      <c r="AH1195" s="201"/>
      <c r="AI1195" s="201"/>
      <c r="AJ1195" s="201"/>
      <c r="AK1195" s="201"/>
      <c r="AL1195" s="201"/>
      <c r="AM1195" s="201"/>
      <c r="AN1195" s="201"/>
      <c r="AO1195" s="201"/>
      <c r="AT1195" s="201"/>
      <c r="BK1195" s="201"/>
      <c r="BL1195" s="201"/>
      <c r="BM1195" s="201"/>
    </row>
    <row r="1196" spans="1:65" ht="21" customHeight="1">
      <c r="A1196" s="201"/>
      <c r="B1196" s="201"/>
      <c r="C1196" s="201"/>
      <c r="D1196" s="201"/>
      <c r="G1196" s="263"/>
      <c r="I1196" s="201"/>
      <c r="J1196" s="201"/>
      <c r="K1196" s="201"/>
      <c r="L1196" s="201"/>
      <c r="M1196" s="201"/>
      <c r="N1196" s="201"/>
      <c r="O1196" s="201"/>
      <c r="P1196" s="201"/>
      <c r="Q1196" s="201"/>
      <c r="R1196" s="201"/>
      <c r="S1196" s="201"/>
      <c r="T1196" s="201"/>
      <c r="U1196" s="201"/>
      <c r="V1196" s="201"/>
      <c r="W1196" s="201"/>
      <c r="X1196" s="201"/>
      <c r="Y1196" s="201"/>
      <c r="Z1196" s="201"/>
      <c r="AA1196" s="201"/>
      <c r="AB1196" s="201"/>
      <c r="AC1196" s="201"/>
      <c r="AD1196" s="201"/>
      <c r="AE1196" s="201"/>
      <c r="AF1196" s="201"/>
      <c r="AG1196" s="201"/>
      <c r="AH1196" s="201"/>
      <c r="AI1196" s="201"/>
      <c r="AJ1196" s="201"/>
      <c r="AK1196" s="201"/>
      <c r="AL1196" s="201"/>
      <c r="AM1196" s="201"/>
      <c r="AN1196" s="201"/>
      <c r="AO1196" s="201"/>
      <c r="AT1196" s="201"/>
      <c r="BK1196" s="201"/>
      <c r="BL1196" s="201"/>
      <c r="BM1196" s="201"/>
    </row>
    <row r="1197" spans="1:65" ht="21" customHeight="1">
      <c r="A1197" s="201"/>
      <c r="B1197" s="201"/>
      <c r="C1197" s="201"/>
      <c r="D1197" s="201"/>
      <c r="G1197" s="263"/>
      <c r="I1197" s="201"/>
      <c r="J1197" s="201"/>
      <c r="K1197" s="201"/>
      <c r="L1197" s="201"/>
      <c r="M1197" s="201"/>
      <c r="N1197" s="201"/>
      <c r="O1197" s="201"/>
      <c r="P1197" s="201"/>
      <c r="Q1197" s="201"/>
      <c r="R1197" s="201"/>
      <c r="S1197" s="201"/>
      <c r="T1197" s="201"/>
      <c r="U1197" s="201"/>
      <c r="V1197" s="201"/>
      <c r="W1197" s="201"/>
      <c r="X1197" s="201"/>
      <c r="Y1197" s="201"/>
      <c r="Z1197" s="201"/>
      <c r="AA1197" s="201"/>
      <c r="AB1197" s="201"/>
      <c r="AC1197" s="201"/>
      <c r="AD1197" s="201"/>
      <c r="AE1197" s="201"/>
      <c r="AF1197" s="201"/>
      <c r="AG1197" s="201"/>
      <c r="AH1197" s="201"/>
      <c r="AI1197" s="201"/>
      <c r="AJ1197" s="201"/>
      <c r="AK1197" s="201"/>
      <c r="AL1197" s="201"/>
      <c r="AM1197" s="201"/>
      <c r="AN1197" s="201"/>
      <c r="AO1197" s="201"/>
      <c r="AT1197" s="201"/>
      <c r="BK1197" s="201"/>
      <c r="BL1197" s="201"/>
      <c r="BM1197" s="201"/>
    </row>
    <row r="1198" spans="1:65" ht="21" customHeight="1">
      <c r="A1198" s="201"/>
      <c r="B1198" s="201"/>
      <c r="C1198" s="201"/>
      <c r="D1198" s="201"/>
      <c r="G1198" s="263"/>
      <c r="I1198" s="201"/>
      <c r="J1198" s="201"/>
      <c r="K1198" s="201"/>
      <c r="L1198" s="201"/>
      <c r="M1198" s="201"/>
      <c r="N1198" s="201"/>
      <c r="O1198" s="201"/>
      <c r="P1198" s="201"/>
      <c r="Q1198" s="201"/>
      <c r="R1198" s="201"/>
      <c r="S1198" s="201"/>
      <c r="T1198" s="201"/>
      <c r="U1198" s="201"/>
      <c r="V1198" s="201"/>
      <c r="W1198" s="201"/>
      <c r="X1198" s="201"/>
      <c r="Y1198" s="201"/>
      <c r="Z1198" s="201"/>
      <c r="AA1198" s="201"/>
      <c r="AB1198" s="201"/>
      <c r="AC1198" s="201"/>
      <c r="AD1198" s="201"/>
      <c r="AE1198" s="201"/>
      <c r="AF1198" s="201"/>
      <c r="AG1198" s="201"/>
      <c r="AH1198" s="201"/>
      <c r="AI1198" s="201"/>
      <c r="AJ1198" s="201"/>
      <c r="AK1198" s="201"/>
      <c r="AL1198" s="201"/>
      <c r="AM1198" s="201"/>
      <c r="AN1198" s="201"/>
      <c r="AO1198" s="201"/>
      <c r="AT1198" s="201"/>
      <c r="BK1198" s="201"/>
      <c r="BL1198" s="201"/>
      <c r="BM1198" s="201"/>
    </row>
    <row r="1199" spans="1:65" ht="21" customHeight="1">
      <c r="A1199" s="201"/>
      <c r="B1199" s="201"/>
      <c r="C1199" s="201"/>
      <c r="D1199" s="201"/>
      <c r="G1199" s="263"/>
      <c r="I1199" s="201"/>
      <c r="J1199" s="201"/>
      <c r="K1199" s="201"/>
      <c r="L1199" s="201"/>
      <c r="M1199" s="201"/>
      <c r="N1199" s="201"/>
      <c r="O1199" s="201"/>
      <c r="P1199" s="201"/>
      <c r="Q1199" s="201"/>
      <c r="R1199" s="201"/>
      <c r="S1199" s="201"/>
      <c r="T1199" s="201"/>
      <c r="U1199" s="201"/>
      <c r="V1199" s="201"/>
      <c r="W1199" s="201"/>
      <c r="X1199" s="201"/>
      <c r="Y1199" s="201"/>
      <c r="Z1199" s="201"/>
      <c r="AA1199" s="201"/>
      <c r="AB1199" s="201"/>
      <c r="AC1199" s="201"/>
      <c r="AD1199" s="201"/>
      <c r="AE1199" s="201"/>
      <c r="AF1199" s="201"/>
      <c r="AG1199" s="201"/>
      <c r="AH1199" s="201"/>
      <c r="AI1199" s="201"/>
      <c r="AJ1199" s="201"/>
      <c r="AK1199" s="201"/>
      <c r="AL1199" s="201"/>
      <c r="AM1199" s="201"/>
      <c r="AN1199" s="201"/>
      <c r="AO1199" s="201"/>
      <c r="AT1199" s="201"/>
      <c r="BK1199" s="201"/>
      <c r="BL1199" s="201"/>
      <c r="BM1199" s="201"/>
    </row>
    <row r="1200" spans="1:65" ht="21" customHeight="1">
      <c r="A1200" s="201"/>
      <c r="B1200" s="201"/>
      <c r="C1200" s="201"/>
      <c r="D1200" s="201"/>
      <c r="G1200" s="263"/>
      <c r="I1200" s="201"/>
      <c r="J1200" s="201"/>
      <c r="K1200" s="201"/>
      <c r="L1200" s="201"/>
      <c r="M1200" s="201"/>
      <c r="N1200" s="201"/>
      <c r="O1200" s="201"/>
      <c r="P1200" s="201"/>
      <c r="Q1200" s="201"/>
      <c r="R1200" s="201"/>
      <c r="S1200" s="201"/>
      <c r="T1200" s="201"/>
      <c r="U1200" s="201"/>
      <c r="V1200" s="201"/>
      <c r="W1200" s="201"/>
      <c r="X1200" s="201"/>
      <c r="Y1200" s="201"/>
      <c r="Z1200" s="201"/>
      <c r="AA1200" s="201"/>
      <c r="AB1200" s="201"/>
      <c r="AC1200" s="201"/>
      <c r="AD1200" s="201"/>
      <c r="AE1200" s="201"/>
      <c r="AF1200" s="201"/>
      <c r="AG1200" s="201"/>
      <c r="AH1200" s="201"/>
      <c r="AI1200" s="201"/>
      <c r="AJ1200" s="201"/>
      <c r="AK1200" s="201"/>
      <c r="AL1200" s="201"/>
      <c r="AM1200" s="201"/>
      <c r="AN1200" s="201"/>
      <c r="AO1200" s="201"/>
      <c r="AT1200" s="201"/>
      <c r="BK1200" s="201"/>
      <c r="BL1200" s="201"/>
      <c r="BM1200" s="201"/>
    </row>
    <row r="1201" spans="1:65" ht="21" customHeight="1">
      <c r="A1201" s="201"/>
      <c r="B1201" s="201"/>
      <c r="C1201" s="201"/>
      <c r="D1201" s="201"/>
      <c r="G1201" s="263"/>
      <c r="I1201" s="201"/>
      <c r="J1201" s="201"/>
      <c r="K1201" s="201"/>
      <c r="L1201" s="201"/>
      <c r="M1201" s="201"/>
      <c r="N1201" s="201"/>
      <c r="O1201" s="201"/>
      <c r="P1201" s="201"/>
      <c r="Q1201" s="201"/>
      <c r="R1201" s="201"/>
      <c r="S1201" s="201"/>
      <c r="T1201" s="201"/>
      <c r="U1201" s="201"/>
      <c r="V1201" s="201"/>
      <c r="W1201" s="201"/>
      <c r="X1201" s="201"/>
      <c r="Y1201" s="201"/>
      <c r="Z1201" s="201"/>
      <c r="AA1201" s="201"/>
      <c r="AB1201" s="201"/>
      <c r="AC1201" s="201"/>
      <c r="AD1201" s="201"/>
      <c r="AE1201" s="201"/>
      <c r="AF1201" s="201"/>
      <c r="AG1201" s="201"/>
      <c r="AH1201" s="201"/>
      <c r="AI1201" s="201"/>
      <c r="AJ1201" s="201"/>
      <c r="AK1201" s="201"/>
      <c r="AL1201" s="201"/>
      <c r="AM1201" s="201"/>
      <c r="AN1201" s="201"/>
      <c r="AO1201" s="201"/>
      <c r="AT1201" s="201"/>
      <c r="BK1201" s="201"/>
      <c r="BL1201" s="201"/>
      <c r="BM1201" s="201"/>
    </row>
    <row r="1202" spans="1:65" ht="21" customHeight="1">
      <c r="A1202" s="201"/>
      <c r="B1202" s="201"/>
      <c r="C1202" s="201"/>
      <c r="D1202" s="201"/>
      <c r="G1202" s="263"/>
      <c r="I1202" s="201"/>
      <c r="J1202" s="201"/>
      <c r="K1202" s="201"/>
      <c r="L1202" s="201"/>
      <c r="M1202" s="201"/>
      <c r="N1202" s="201"/>
      <c r="O1202" s="201"/>
      <c r="P1202" s="201"/>
      <c r="Q1202" s="201"/>
      <c r="R1202" s="201"/>
      <c r="S1202" s="201"/>
      <c r="T1202" s="201"/>
      <c r="U1202" s="201"/>
      <c r="V1202" s="201"/>
      <c r="W1202" s="201"/>
      <c r="X1202" s="201"/>
      <c r="Y1202" s="201"/>
      <c r="Z1202" s="201"/>
      <c r="AA1202" s="201"/>
      <c r="AB1202" s="201"/>
      <c r="AC1202" s="201"/>
      <c r="AD1202" s="201"/>
      <c r="AE1202" s="201"/>
      <c r="AF1202" s="201"/>
      <c r="AG1202" s="201"/>
      <c r="AH1202" s="201"/>
      <c r="AI1202" s="201"/>
      <c r="AJ1202" s="201"/>
      <c r="AK1202" s="201"/>
      <c r="AL1202" s="201"/>
      <c r="AM1202" s="201"/>
      <c r="AN1202" s="201"/>
      <c r="AO1202" s="201"/>
      <c r="AT1202" s="201"/>
      <c r="BK1202" s="201"/>
      <c r="BL1202" s="201"/>
      <c r="BM1202" s="201"/>
    </row>
    <row r="1203" spans="1:65" ht="21" customHeight="1">
      <c r="A1203" s="201"/>
      <c r="B1203" s="201"/>
      <c r="C1203" s="201"/>
      <c r="D1203" s="201"/>
      <c r="G1203" s="263"/>
      <c r="I1203" s="201"/>
      <c r="J1203" s="201"/>
      <c r="K1203" s="201"/>
      <c r="L1203" s="201"/>
      <c r="M1203" s="201"/>
      <c r="N1203" s="201"/>
      <c r="O1203" s="201"/>
      <c r="P1203" s="201"/>
      <c r="Q1203" s="201"/>
      <c r="R1203" s="201"/>
      <c r="S1203" s="201"/>
      <c r="T1203" s="201"/>
      <c r="U1203" s="201"/>
      <c r="V1203" s="201"/>
      <c r="W1203" s="201"/>
      <c r="X1203" s="201"/>
      <c r="Y1203" s="201"/>
      <c r="Z1203" s="201"/>
      <c r="AA1203" s="201"/>
      <c r="AB1203" s="201"/>
      <c r="AC1203" s="201"/>
      <c r="AD1203" s="201"/>
      <c r="AE1203" s="201"/>
      <c r="AF1203" s="201"/>
      <c r="AG1203" s="201"/>
      <c r="AH1203" s="201"/>
      <c r="AI1203" s="201"/>
      <c r="AJ1203" s="201"/>
      <c r="AK1203" s="201"/>
      <c r="AL1203" s="201"/>
      <c r="AM1203" s="201"/>
      <c r="AN1203" s="201"/>
      <c r="AO1203" s="201"/>
      <c r="AT1203" s="201"/>
      <c r="BK1203" s="201"/>
      <c r="BL1203" s="201"/>
      <c r="BM1203" s="201"/>
    </row>
    <row r="1204" spans="1:65" ht="21" customHeight="1">
      <c r="A1204" s="201"/>
      <c r="B1204" s="201"/>
      <c r="C1204" s="201"/>
      <c r="D1204" s="201"/>
      <c r="G1204" s="263"/>
      <c r="I1204" s="201"/>
      <c r="J1204" s="201"/>
      <c r="K1204" s="201"/>
      <c r="L1204" s="201"/>
      <c r="M1204" s="201"/>
      <c r="N1204" s="201"/>
      <c r="O1204" s="201"/>
      <c r="P1204" s="201"/>
      <c r="Q1204" s="201"/>
      <c r="R1204" s="201"/>
      <c r="S1204" s="201"/>
      <c r="T1204" s="201"/>
      <c r="U1204" s="201"/>
      <c r="V1204" s="201"/>
      <c r="W1204" s="201"/>
      <c r="X1204" s="201"/>
      <c r="Y1204" s="201"/>
      <c r="Z1204" s="201"/>
      <c r="AA1204" s="201"/>
      <c r="AB1204" s="201"/>
      <c r="AC1204" s="201"/>
      <c r="AD1204" s="201"/>
      <c r="AE1204" s="201"/>
      <c r="AF1204" s="201"/>
      <c r="AG1204" s="201"/>
      <c r="AH1204" s="201"/>
      <c r="AI1204" s="201"/>
      <c r="AJ1204" s="201"/>
      <c r="AK1204" s="201"/>
      <c r="AL1204" s="201"/>
      <c r="AM1204" s="201"/>
      <c r="AN1204" s="201"/>
      <c r="AO1204" s="201"/>
      <c r="AT1204" s="201"/>
      <c r="BK1204" s="201"/>
      <c r="BL1204" s="201"/>
      <c r="BM1204" s="201"/>
    </row>
    <row r="1205" spans="1:65" ht="21" customHeight="1">
      <c r="A1205" s="201"/>
      <c r="B1205" s="201"/>
      <c r="C1205" s="201"/>
      <c r="D1205" s="201"/>
      <c r="G1205" s="263"/>
      <c r="I1205" s="201"/>
      <c r="J1205" s="201"/>
      <c r="K1205" s="201"/>
      <c r="L1205" s="201"/>
      <c r="M1205" s="201"/>
      <c r="N1205" s="201"/>
      <c r="O1205" s="201"/>
      <c r="P1205" s="201"/>
      <c r="Q1205" s="201"/>
      <c r="R1205" s="201"/>
      <c r="S1205" s="201"/>
      <c r="T1205" s="201"/>
      <c r="U1205" s="201"/>
      <c r="V1205" s="201"/>
      <c r="W1205" s="201"/>
      <c r="X1205" s="201"/>
      <c r="Y1205" s="201"/>
      <c r="Z1205" s="201"/>
      <c r="AA1205" s="201"/>
      <c r="AB1205" s="201"/>
      <c r="AC1205" s="201"/>
      <c r="AD1205" s="201"/>
      <c r="AE1205" s="201"/>
      <c r="AF1205" s="201"/>
      <c r="AG1205" s="201"/>
      <c r="AH1205" s="201"/>
      <c r="AI1205" s="201"/>
      <c r="AJ1205" s="201"/>
      <c r="AK1205" s="201"/>
      <c r="AL1205" s="201"/>
      <c r="AM1205" s="201"/>
      <c r="AN1205" s="201"/>
      <c r="AO1205" s="201"/>
      <c r="AT1205" s="201"/>
      <c r="BK1205" s="201"/>
      <c r="BL1205" s="201"/>
      <c r="BM1205" s="201"/>
    </row>
    <row r="1206" spans="1:65" ht="21" customHeight="1">
      <c r="A1206" s="201"/>
      <c r="B1206" s="201"/>
      <c r="C1206" s="201"/>
      <c r="D1206" s="201"/>
      <c r="G1206" s="263"/>
      <c r="I1206" s="201"/>
      <c r="J1206" s="201"/>
      <c r="K1206" s="201"/>
      <c r="L1206" s="201"/>
      <c r="M1206" s="201"/>
      <c r="N1206" s="201"/>
      <c r="O1206" s="201"/>
      <c r="P1206" s="201"/>
      <c r="Q1206" s="201"/>
      <c r="R1206" s="201"/>
      <c r="S1206" s="201"/>
      <c r="T1206" s="201"/>
      <c r="U1206" s="201"/>
      <c r="V1206" s="201"/>
      <c r="W1206" s="201"/>
      <c r="X1206" s="201"/>
      <c r="Y1206" s="201"/>
      <c r="Z1206" s="201"/>
      <c r="AA1206" s="201"/>
      <c r="AB1206" s="201"/>
      <c r="AC1206" s="201"/>
      <c r="AD1206" s="201"/>
      <c r="AE1206" s="201"/>
      <c r="AF1206" s="201"/>
      <c r="AG1206" s="201"/>
      <c r="AH1206" s="201"/>
      <c r="AI1206" s="201"/>
      <c r="AJ1206" s="201"/>
      <c r="AK1206" s="201"/>
      <c r="AL1206" s="201"/>
      <c r="AM1206" s="201"/>
      <c r="AN1206" s="201"/>
      <c r="AO1206" s="201"/>
      <c r="AT1206" s="201"/>
      <c r="BK1206" s="201"/>
      <c r="BL1206" s="201"/>
      <c r="BM1206" s="201"/>
    </row>
    <row r="1207" spans="1:65" ht="21" customHeight="1">
      <c r="A1207" s="201"/>
      <c r="B1207" s="201"/>
      <c r="C1207" s="201"/>
      <c r="D1207" s="201"/>
      <c r="G1207" s="263"/>
      <c r="I1207" s="201"/>
      <c r="J1207" s="201"/>
      <c r="K1207" s="201"/>
      <c r="L1207" s="201"/>
      <c r="M1207" s="201"/>
      <c r="N1207" s="201"/>
      <c r="O1207" s="201"/>
      <c r="P1207" s="201"/>
      <c r="Q1207" s="201"/>
      <c r="R1207" s="201"/>
      <c r="S1207" s="201"/>
      <c r="T1207" s="201"/>
      <c r="U1207" s="201"/>
      <c r="V1207" s="201"/>
      <c r="W1207" s="201"/>
      <c r="X1207" s="201"/>
      <c r="Y1207" s="201"/>
      <c r="Z1207" s="201"/>
      <c r="AA1207" s="201"/>
      <c r="AB1207" s="201"/>
      <c r="AC1207" s="201"/>
      <c r="AD1207" s="201"/>
      <c r="AE1207" s="201"/>
      <c r="AF1207" s="201"/>
      <c r="AG1207" s="201"/>
      <c r="AH1207" s="201"/>
      <c r="AI1207" s="201"/>
      <c r="AJ1207" s="201"/>
      <c r="AK1207" s="201"/>
      <c r="AL1207" s="201"/>
      <c r="AM1207" s="201"/>
      <c r="AN1207" s="201"/>
      <c r="AO1207" s="201"/>
      <c r="AT1207" s="201"/>
      <c r="BK1207" s="201"/>
      <c r="BL1207" s="201"/>
      <c r="BM1207" s="201"/>
    </row>
    <row r="1208" spans="1:65" ht="21" customHeight="1">
      <c r="A1208" s="201"/>
      <c r="B1208" s="201"/>
      <c r="C1208" s="201"/>
      <c r="D1208" s="201"/>
      <c r="G1208" s="263"/>
      <c r="I1208" s="201"/>
      <c r="J1208" s="201"/>
      <c r="K1208" s="201"/>
      <c r="L1208" s="201"/>
      <c r="M1208" s="201"/>
      <c r="N1208" s="201"/>
      <c r="O1208" s="201"/>
      <c r="P1208" s="201"/>
      <c r="Q1208" s="201"/>
      <c r="R1208" s="201"/>
      <c r="S1208" s="201"/>
      <c r="T1208" s="201"/>
      <c r="U1208" s="201"/>
      <c r="V1208" s="201"/>
      <c r="W1208" s="201"/>
      <c r="X1208" s="201"/>
      <c r="Y1208" s="201"/>
      <c r="Z1208" s="201"/>
      <c r="AA1208" s="201"/>
      <c r="AB1208" s="201"/>
      <c r="AC1208" s="201"/>
      <c r="AD1208" s="201"/>
      <c r="AE1208" s="201"/>
      <c r="AF1208" s="201"/>
      <c r="AG1208" s="201"/>
      <c r="AH1208" s="201"/>
      <c r="AI1208" s="201"/>
      <c r="AJ1208" s="201"/>
      <c r="AK1208" s="201"/>
      <c r="AL1208" s="201"/>
      <c r="AM1208" s="201"/>
      <c r="AN1208" s="201"/>
      <c r="AO1208" s="201"/>
      <c r="AT1208" s="201"/>
      <c r="BK1208" s="201"/>
      <c r="BL1208" s="201"/>
      <c r="BM1208" s="201"/>
    </row>
    <row r="1209" spans="1:65" ht="21" customHeight="1">
      <c r="A1209" s="201"/>
      <c r="B1209" s="201"/>
      <c r="C1209" s="201"/>
      <c r="D1209" s="201"/>
      <c r="G1209" s="263"/>
      <c r="I1209" s="201"/>
      <c r="J1209" s="201"/>
      <c r="K1209" s="201"/>
      <c r="L1209" s="201"/>
      <c r="M1209" s="201"/>
      <c r="N1209" s="201"/>
      <c r="O1209" s="201"/>
      <c r="P1209" s="201"/>
      <c r="Q1209" s="201"/>
      <c r="R1209" s="201"/>
      <c r="S1209" s="201"/>
      <c r="T1209" s="201"/>
      <c r="U1209" s="201"/>
      <c r="V1209" s="201"/>
      <c r="W1209" s="201"/>
      <c r="X1209" s="201"/>
      <c r="Y1209" s="201"/>
      <c r="Z1209" s="201"/>
      <c r="AA1209" s="201"/>
      <c r="AB1209" s="201"/>
      <c r="AC1209" s="201"/>
      <c r="AD1209" s="201"/>
      <c r="AE1209" s="201"/>
      <c r="AF1209" s="201"/>
      <c r="AG1209" s="201"/>
      <c r="AH1209" s="201"/>
      <c r="AI1209" s="201"/>
      <c r="AJ1209" s="201"/>
      <c r="AK1209" s="201"/>
      <c r="AL1209" s="201"/>
      <c r="AM1209" s="201"/>
      <c r="AN1209" s="201"/>
      <c r="AO1209" s="201"/>
      <c r="AT1209" s="201"/>
      <c r="BK1209" s="201"/>
      <c r="BL1209" s="201"/>
      <c r="BM1209" s="201"/>
    </row>
    <row r="1210" spans="1:65" ht="21" customHeight="1">
      <c r="A1210" s="201"/>
      <c r="B1210" s="201"/>
      <c r="C1210" s="201"/>
      <c r="D1210" s="201"/>
      <c r="G1210" s="263"/>
      <c r="I1210" s="201"/>
      <c r="J1210" s="201"/>
      <c r="K1210" s="201"/>
      <c r="L1210" s="201"/>
      <c r="M1210" s="201"/>
      <c r="N1210" s="201"/>
      <c r="O1210" s="201"/>
      <c r="P1210" s="201"/>
      <c r="Q1210" s="201"/>
      <c r="R1210" s="201"/>
      <c r="S1210" s="201"/>
      <c r="T1210" s="201"/>
      <c r="U1210" s="201"/>
      <c r="V1210" s="201"/>
      <c r="W1210" s="201"/>
      <c r="X1210" s="201"/>
      <c r="Y1210" s="201"/>
      <c r="Z1210" s="201"/>
      <c r="AA1210" s="201"/>
      <c r="AB1210" s="201"/>
      <c r="AC1210" s="201"/>
      <c r="AD1210" s="201"/>
      <c r="AE1210" s="201"/>
      <c r="AF1210" s="201"/>
      <c r="AG1210" s="201"/>
      <c r="AH1210" s="201"/>
      <c r="AI1210" s="201"/>
      <c r="AJ1210" s="201"/>
      <c r="AK1210" s="201"/>
      <c r="AL1210" s="201"/>
      <c r="AM1210" s="201"/>
      <c r="AN1210" s="201"/>
      <c r="AO1210" s="201"/>
      <c r="AT1210" s="201"/>
      <c r="BK1210" s="201"/>
      <c r="BL1210" s="201"/>
      <c r="BM1210" s="201"/>
    </row>
    <row r="1211" spans="1:65" ht="21" customHeight="1">
      <c r="A1211" s="201"/>
      <c r="B1211" s="201"/>
      <c r="C1211" s="201"/>
      <c r="D1211" s="201"/>
      <c r="G1211" s="263"/>
      <c r="I1211" s="201"/>
      <c r="J1211" s="201"/>
      <c r="K1211" s="201"/>
      <c r="L1211" s="201"/>
      <c r="M1211" s="201"/>
      <c r="N1211" s="201"/>
      <c r="O1211" s="201"/>
      <c r="P1211" s="201"/>
      <c r="Q1211" s="201"/>
      <c r="R1211" s="201"/>
      <c r="S1211" s="201"/>
      <c r="T1211" s="201"/>
      <c r="U1211" s="201"/>
      <c r="V1211" s="201"/>
      <c r="W1211" s="201"/>
      <c r="X1211" s="201"/>
      <c r="Y1211" s="201"/>
      <c r="Z1211" s="201"/>
      <c r="AA1211" s="201"/>
      <c r="AB1211" s="201"/>
      <c r="AC1211" s="201"/>
      <c r="AD1211" s="201"/>
      <c r="AE1211" s="201"/>
      <c r="AF1211" s="201"/>
      <c r="AG1211" s="201"/>
      <c r="AH1211" s="201"/>
      <c r="AI1211" s="201"/>
      <c r="AJ1211" s="201"/>
      <c r="AK1211" s="201"/>
      <c r="AL1211" s="201"/>
      <c r="AM1211" s="201"/>
      <c r="AN1211" s="201"/>
      <c r="AO1211" s="201"/>
      <c r="AT1211" s="201"/>
      <c r="BK1211" s="201"/>
      <c r="BL1211" s="201"/>
      <c r="BM1211" s="201"/>
    </row>
    <row r="1212" spans="1:65" ht="21" customHeight="1">
      <c r="A1212" s="201"/>
      <c r="B1212" s="201"/>
      <c r="C1212" s="201"/>
      <c r="D1212" s="201"/>
      <c r="G1212" s="263"/>
      <c r="I1212" s="201"/>
      <c r="J1212" s="201"/>
      <c r="K1212" s="201"/>
      <c r="L1212" s="201"/>
      <c r="M1212" s="201"/>
      <c r="N1212" s="201"/>
      <c r="O1212" s="201"/>
      <c r="P1212" s="201"/>
      <c r="Q1212" s="201"/>
      <c r="R1212" s="201"/>
      <c r="S1212" s="201"/>
      <c r="T1212" s="201"/>
      <c r="U1212" s="201"/>
      <c r="V1212" s="201"/>
      <c r="W1212" s="201"/>
      <c r="X1212" s="201"/>
      <c r="Y1212" s="201"/>
      <c r="Z1212" s="201"/>
      <c r="AA1212" s="201"/>
      <c r="AB1212" s="201"/>
      <c r="AC1212" s="201"/>
      <c r="AD1212" s="201"/>
      <c r="AE1212" s="201"/>
      <c r="AF1212" s="201"/>
      <c r="AG1212" s="201"/>
      <c r="AH1212" s="201"/>
      <c r="AI1212" s="201"/>
      <c r="AJ1212" s="201"/>
      <c r="AK1212" s="201"/>
      <c r="AL1212" s="201"/>
      <c r="AM1212" s="201"/>
      <c r="AN1212" s="201"/>
      <c r="AO1212" s="201"/>
      <c r="AT1212" s="201"/>
      <c r="BK1212" s="201"/>
      <c r="BL1212" s="201"/>
      <c r="BM1212" s="201"/>
    </row>
    <row r="1213" spans="1:65" ht="21" customHeight="1">
      <c r="A1213" s="201"/>
      <c r="B1213" s="201"/>
      <c r="C1213" s="201"/>
      <c r="D1213" s="201"/>
      <c r="G1213" s="263"/>
      <c r="I1213" s="201"/>
      <c r="J1213" s="201"/>
      <c r="K1213" s="201"/>
      <c r="L1213" s="201"/>
      <c r="M1213" s="201"/>
      <c r="N1213" s="201"/>
      <c r="O1213" s="201"/>
      <c r="P1213" s="201"/>
      <c r="Q1213" s="201"/>
      <c r="R1213" s="201"/>
      <c r="S1213" s="201"/>
      <c r="T1213" s="201"/>
      <c r="U1213" s="201"/>
      <c r="V1213" s="201"/>
      <c r="W1213" s="201"/>
      <c r="X1213" s="201"/>
      <c r="Y1213" s="201"/>
      <c r="Z1213" s="201"/>
      <c r="AA1213" s="201"/>
      <c r="AB1213" s="201"/>
      <c r="AC1213" s="201"/>
      <c r="AD1213" s="201"/>
      <c r="AE1213" s="201"/>
      <c r="AF1213" s="201"/>
      <c r="AG1213" s="201"/>
      <c r="AH1213" s="201"/>
      <c r="AI1213" s="201"/>
      <c r="AJ1213" s="201"/>
      <c r="AK1213" s="201"/>
      <c r="AL1213" s="201"/>
      <c r="AM1213" s="201"/>
      <c r="AN1213" s="201"/>
      <c r="AO1213" s="201"/>
      <c r="AT1213" s="201"/>
      <c r="BK1213" s="201"/>
      <c r="BL1213" s="201"/>
      <c r="BM1213" s="201"/>
    </row>
    <row r="1214" spans="1:65" ht="21" customHeight="1">
      <c r="A1214" s="201"/>
      <c r="B1214" s="201"/>
      <c r="C1214" s="201"/>
      <c r="D1214" s="201"/>
      <c r="G1214" s="263"/>
      <c r="I1214" s="201"/>
      <c r="J1214" s="201"/>
      <c r="K1214" s="201"/>
      <c r="L1214" s="201"/>
      <c r="M1214" s="201"/>
      <c r="N1214" s="201"/>
      <c r="O1214" s="201"/>
      <c r="P1214" s="201"/>
      <c r="Q1214" s="201"/>
      <c r="R1214" s="201"/>
      <c r="S1214" s="201"/>
      <c r="T1214" s="201"/>
      <c r="U1214" s="201"/>
      <c r="V1214" s="201"/>
      <c r="W1214" s="201"/>
      <c r="X1214" s="201"/>
      <c r="Y1214" s="201"/>
      <c r="Z1214" s="201"/>
      <c r="AA1214" s="201"/>
      <c r="AB1214" s="201"/>
      <c r="AC1214" s="201"/>
      <c r="AD1214" s="201"/>
      <c r="AE1214" s="201"/>
      <c r="AF1214" s="201"/>
      <c r="AG1214" s="201"/>
      <c r="AH1214" s="201"/>
      <c r="AI1214" s="201"/>
      <c r="AJ1214" s="201"/>
      <c r="AK1214" s="201"/>
      <c r="AL1214" s="201"/>
      <c r="AM1214" s="201"/>
      <c r="AN1214" s="201"/>
      <c r="AO1214" s="201"/>
      <c r="AT1214" s="201"/>
      <c r="BK1214" s="201"/>
      <c r="BL1214" s="201"/>
      <c r="BM1214" s="201"/>
    </row>
    <row r="1215" spans="1:65" ht="21" customHeight="1">
      <c r="A1215" s="201"/>
      <c r="B1215" s="201"/>
      <c r="C1215" s="201"/>
      <c r="D1215" s="201"/>
      <c r="G1215" s="263"/>
      <c r="I1215" s="201"/>
      <c r="J1215" s="201"/>
      <c r="K1215" s="201"/>
      <c r="L1215" s="201"/>
      <c r="M1215" s="201"/>
      <c r="N1215" s="201"/>
      <c r="O1215" s="201"/>
      <c r="P1215" s="201"/>
      <c r="Q1215" s="201"/>
      <c r="R1215" s="201"/>
      <c r="S1215" s="201"/>
      <c r="T1215" s="201"/>
      <c r="U1215" s="201"/>
      <c r="V1215" s="201"/>
      <c r="W1215" s="201"/>
      <c r="X1215" s="201"/>
      <c r="Y1215" s="201"/>
      <c r="Z1215" s="201"/>
      <c r="AA1215" s="201"/>
      <c r="AB1215" s="201"/>
      <c r="AC1215" s="201"/>
      <c r="AD1215" s="201"/>
      <c r="AE1215" s="201"/>
      <c r="AF1215" s="201"/>
      <c r="AG1215" s="201"/>
      <c r="AH1215" s="201"/>
      <c r="AI1215" s="201"/>
      <c r="AJ1215" s="201"/>
      <c r="AK1215" s="201"/>
      <c r="AL1215" s="201"/>
      <c r="AM1215" s="201"/>
      <c r="AN1215" s="201"/>
      <c r="AO1215" s="201"/>
      <c r="AT1215" s="201"/>
      <c r="BK1215" s="201"/>
      <c r="BL1215" s="201"/>
      <c r="BM1215" s="201"/>
    </row>
    <row r="1216" spans="1:65" ht="21" customHeight="1">
      <c r="A1216" s="201"/>
      <c r="B1216" s="201"/>
      <c r="C1216" s="201"/>
      <c r="D1216" s="201"/>
      <c r="G1216" s="263"/>
      <c r="I1216" s="201"/>
      <c r="J1216" s="201"/>
      <c r="K1216" s="201"/>
      <c r="L1216" s="201"/>
      <c r="M1216" s="201"/>
      <c r="N1216" s="201"/>
      <c r="O1216" s="201"/>
      <c r="P1216" s="201"/>
      <c r="Q1216" s="201"/>
      <c r="R1216" s="201"/>
      <c r="S1216" s="201"/>
      <c r="T1216" s="201"/>
      <c r="U1216" s="201"/>
      <c r="V1216" s="201"/>
      <c r="W1216" s="201"/>
      <c r="X1216" s="201"/>
      <c r="Y1216" s="201"/>
      <c r="Z1216" s="201"/>
      <c r="AA1216" s="201"/>
      <c r="AB1216" s="201"/>
      <c r="AC1216" s="201"/>
      <c r="AD1216" s="201"/>
      <c r="AE1216" s="201"/>
      <c r="AF1216" s="201"/>
      <c r="AG1216" s="201"/>
      <c r="AH1216" s="201"/>
      <c r="AI1216" s="201"/>
      <c r="AJ1216" s="201"/>
      <c r="AK1216" s="201"/>
      <c r="AL1216" s="201"/>
      <c r="AM1216" s="201"/>
      <c r="AN1216" s="201"/>
      <c r="AO1216" s="201"/>
      <c r="AT1216" s="201"/>
      <c r="BK1216" s="201"/>
      <c r="BL1216" s="201"/>
      <c r="BM1216" s="201"/>
    </row>
    <row r="1217" spans="1:65" ht="21" customHeight="1">
      <c r="A1217" s="201"/>
      <c r="B1217" s="201"/>
      <c r="C1217" s="201"/>
      <c r="D1217" s="201"/>
      <c r="G1217" s="263"/>
      <c r="I1217" s="201"/>
      <c r="J1217" s="201"/>
      <c r="K1217" s="201"/>
      <c r="L1217" s="201"/>
      <c r="M1217" s="201"/>
      <c r="N1217" s="201"/>
      <c r="O1217" s="201"/>
      <c r="P1217" s="201"/>
      <c r="Q1217" s="201"/>
      <c r="R1217" s="201"/>
      <c r="S1217" s="201"/>
      <c r="T1217" s="201"/>
      <c r="U1217" s="201"/>
      <c r="V1217" s="201"/>
      <c r="W1217" s="201"/>
      <c r="X1217" s="201"/>
      <c r="Y1217" s="201"/>
      <c r="Z1217" s="201"/>
      <c r="AA1217" s="201"/>
      <c r="AB1217" s="201"/>
      <c r="AC1217" s="201"/>
      <c r="AD1217" s="201"/>
      <c r="AE1217" s="201"/>
      <c r="AF1217" s="201"/>
      <c r="AG1217" s="201"/>
      <c r="AH1217" s="201"/>
      <c r="AI1217" s="201"/>
      <c r="AJ1217" s="201"/>
      <c r="AK1217" s="201"/>
      <c r="AL1217" s="201"/>
      <c r="AM1217" s="201"/>
      <c r="AN1217" s="201"/>
      <c r="AO1217" s="201"/>
      <c r="AT1217" s="201"/>
      <c r="BK1217" s="201"/>
      <c r="BL1217" s="201"/>
      <c r="BM1217" s="201"/>
    </row>
    <row r="1218" spans="1:65" ht="21" customHeight="1">
      <c r="A1218" s="201"/>
      <c r="B1218" s="201"/>
      <c r="C1218" s="201"/>
      <c r="D1218" s="201"/>
      <c r="G1218" s="263"/>
      <c r="I1218" s="201"/>
      <c r="J1218" s="201"/>
      <c r="K1218" s="201"/>
      <c r="L1218" s="201"/>
      <c r="M1218" s="201"/>
      <c r="N1218" s="201"/>
      <c r="O1218" s="201"/>
      <c r="P1218" s="201"/>
      <c r="Q1218" s="201"/>
      <c r="R1218" s="201"/>
      <c r="S1218" s="201"/>
      <c r="T1218" s="201"/>
      <c r="U1218" s="201"/>
      <c r="V1218" s="201"/>
      <c r="W1218" s="201"/>
      <c r="X1218" s="201"/>
      <c r="Y1218" s="201"/>
      <c r="Z1218" s="201"/>
      <c r="AA1218" s="201"/>
      <c r="AB1218" s="201"/>
      <c r="AC1218" s="201"/>
      <c r="AD1218" s="201"/>
      <c r="AE1218" s="201"/>
      <c r="AF1218" s="201"/>
      <c r="AG1218" s="201"/>
      <c r="AH1218" s="201"/>
      <c r="AI1218" s="201"/>
      <c r="AJ1218" s="201"/>
      <c r="AK1218" s="201"/>
      <c r="AL1218" s="201"/>
      <c r="AM1218" s="201"/>
      <c r="AN1218" s="201"/>
      <c r="AO1218" s="201"/>
      <c r="AT1218" s="201"/>
      <c r="BK1218" s="201"/>
      <c r="BL1218" s="201"/>
      <c r="BM1218" s="201"/>
    </row>
    <row r="1219" spans="1:65" ht="21" customHeight="1">
      <c r="A1219" s="201"/>
      <c r="B1219" s="201"/>
      <c r="C1219" s="201"/>
      <c r="D1219" s="201"/>
      <c r="G1219" s="263"/>
      <c r="I1219" s="201"/>
      <c r="J1219" s="201"/>
      <c r="K1219" s="201"/>
      <c r="L1219" s="201"/>
      <c r="M1219" s="201"/>
      <c r="N1219" s="201"/>
      <c r="O1219" s="201"/>
      <c r="P1219" s="201"/>
      <c r="Q1219" s="201"/>
      <c r="R1219" s="201"/>
      <c r="S1219" s="201"/>
      <c r="T1219" s="201"/>
      <c r="U1219" s="201"/>
      <c r="V1219" s="201"/>
      <c r="W1219" s="201"/>
      <c r="X1219" s="201"/>
      <c r="Y1219" s="201"/>
      <c r="Z1219" s="201"/>
      <c r="AA1219" s="201"/>
      <c r="AB1219" s="201"/>
      <c r="AC1219" s="201"/>
      <c r="AD1219" s="201"/>
      <c r="AE1219" s="201"/>
      <c r="AF1219" s="201"/>
      <c r="AG1219" s="201"/>
      <c r="AH1219" s="201"/>
      <c r="AI1219" s="201"/>
      <c r="AJ1219" s="201"/>
      <c r="AK1219" s="201"/>
      <c r="AL1219" s="201"/>
      <c r="AM1219" s="201"/>
      <c r="AN1219" s="201"/>
      <c r="AO1219" s="201"/>
      <c r="AT1219" s="201"/>
      <c r="BK1219" s="201"/>
      <c r="BL1219" s="201"/>
      <c r="BM1219" s="201"/>
    </row>
    <row r="1220" spans="1:65" ht="21" customHeight="1">
      <c r="A1220" s="201"/>
      <c r="B1220" s="201"/>
      <c r="C1220" s="201"/>
      <c r="D1220" s="201"/>
      <c r="G1220" s="263"/>
      <c r="I1220" s="201"/>
      <c r="J1220" s="201"/>
      <c r="K1220" s="201"/>
      <c r="L1220" s="201"/>
      <c r="M1220" s="201"/>
      <c r="N1220" s="201"/>
      <c r="O1220" s="201"/>
      <c r="P1220" s="201"/>
      <c r="Q1220" s="201"/>
      <c r="R1220" s="201"/>
      <c r="S1220" s="201"/>
      <c r="T1220" s="201"/>
      <c r="U1220" s="201"/>
      <c r="V1220" s="201"/>
      <c r="W1220" s="201"/>
      <c r="X1220" s="201"/>
      <c r="Y1220" s="201"/>
      <c r="Z1220" s="201"/>
      <c r="AA1220" s="201"/>
      <c r="AB1220" s="201"/>
      <c r="AC1220" s="201"/>
      <c r="AD1220" s="201"/>
      <c r="AE1220" s="201"/>
      <c r="AF1220" s="201"/>
      <c r="AG1220" s="201"/>
      <c r="AH1220" s="201"/>
      <c r="AI1220" s="201"/>
      <c r="AJ1220" s="201"/>
      <c r="AK1220" s="201"/>
      <c r="AL1220" s="201"/>
      <c r="AM1220" s="201"/>
      <c r="AN1220" s="201"/>
      <c r="AO1220" s="201"/>
      <c r="AT1220" s="201"/>
      <c r="BK1220" s="201"/>
      <c r="BL1220" s="201"/>
      <c r="BM1220" s="201"/>
    </row>
    <row r="1221" spans="1:65" ht="21" customHeight="1">
      <c r="A1221" s="201"/>
      <c r="B1221" s="201"/>
      <c r="C1221" s="201"/>
      <c r="D1221" s="201"/>
      <c r="G1221" s="263"/>
      <c r="I1221" s="201"/>
      <c r="J1221" s="201"/>
      <c r="K1221" s="201"/>
      <c r="L1221" s="201"/>
      <c r="M1221" s="201"/>
      <c r="N1221" s="201"/>
      <c r="O1221" s="201"/>
      <c r="P1221" s="201"/>
      <c r="Q1221" s="201"/>
      <c r="R1221" s="201"/>
      <c r="S1221" s="201"/>
      <c r="T1221" s="201"/>
      <c r="U1221" s="201"/>
      <c r="V1221" s="201"/>
      <c r="W1221" s="201"/>
      <c r="X1221" s="201"/>
      <c r="Y1221" s="201"/>
      <c r="Z1221" s="201"/>
      <c r="AA1221" s="201"/>
      <c r="AB1221" s="201"/>
      <c r="AC1221" s="201"/>
      <c r="AD1221" s="201"/>
      <c r="AE1221" s="201"/>
      <c r="AF1221" s="201"/>
      <c r="AG1221" s="201"/>
      <c r="AH1221" s="201"/>
      <c r="AI1221" s="201"/>
      <c r="AJ1221" s="201"/>
      <c r="AK1221" s="201"/>
      <c r="AL1221" s="201"/>
      <c r="AM1221" s="201"/>
      <c r="AN1221" s="201"/>
      <c r="AO1221" s="201"/>
      <c r="AT1221" s="201"/>
      <c r="BK1221" s="201"/>
      <c r="BL1221" s="201"/>
      <c r="BM1221" s="201"/>
    </row>
    <row r="1222" spans="1:65" ht="21" customHeight="1">
      <c r="A1222" s="201"/>
      <c r="B1222" s="201"/>
      <c r="C1222" s="201"/>
      <c r="D1222" s="201"/>
      <c r="G1222" s="263"/>
      <c r="I1222" s="201"/>
      <c r="J1222" s="201"/>
      <c r="K1222" s="201"/>
      <c r="L1222" s="201"/>
      <c r="M1222" s="201"/>
      <c r="N1222" s="201"/>
      <c r="O1222" s="201"/>
      <c r="P1222" s="201"/>
      <c r="Q1222" s="201"/>
      <c r="R1222" s="201"/>
      <c r="S1222" s="201"/>
      <c r="T1222" s="201"/>
      <c r="U1222" s="201"/>
      <c r="V1222" s="201"/>
      <c r="W1222" s="201"/>
      <c r="X1222" s="201"/>
      <c r="Y1222" s="201"/>
      <c r="Z1222" s="201"/>
      <c r="AA1222" s="201"/>
      <c r="AB1222" s="201"/>
      <c r="AC1222" s="201"/>
      <c r="AD1222" s="201"/>
      <c r="AE1222" s="201"/>
      <c r="AF1222" s="201"/>
      <c r="AG1222" s="201"/>
      <c r="AH1222" s="201"/>
      <c r="AI1222" s="201"/>
      <c r="AJ1222" s="201"/>
      <c r="AK1222" s="201"/>
      <c r="AL1222" s="201"/>
      <c r="AM1222" s="201"/>
      <c r="AN1222" s="201"/>
      <c r="AO1222" s="201"/>
      <c r="AT1222" s="201"/>
      <c r="BK1222" s="201"/>
      <c r="BL1222" s="201"/>
      <c r="BM1222" s="201"/>
    </row>
    <row r="1223" spans="1:65" ht="21" customHeight="1">
      <c r="A1223" s="201"/>
      <c r="B1223" s="201"/>
      <c r="C1223" s="201"/>
      <c r="D1223" s="201"/>
      <c r="G1223" s="263"/>
      <c r="I1223" s="201"/>
      <c r="J1223" s="201"/>
      <c r="K1223" s="201"/>
      <c r="L1223" s="201"/>
      <c r="M1223" s="201"/>
      <c r="N1223" s="201"/>
      <c r="O1223" s="201"/>
      <c r="P1223" s="201"/>
      <c r="Q1223" s="201"/>
      <c r="R1223" s="201"/>
      <c r="S1223" s="201"/>
      <c r="T1223" s="201"/>
      <c r="U1223" s="201"/>
      <c r="V1223" s="201"/>
      <c r="W1223" s="201"/>
      <c r="X1223" s="201"/>
      <c r="Y1223" s="201"/>
      <c r="Z1223" s="201"/>
      <c r="AA1223" s="201"/>
      <c r="AB1223" s="201"/>
      <c r="AC1223" s="201"/>
      <c r="AD1223" s="201"/>
      <c r="AE1223" s="201"/>
      <c r="AF1223" s="201"/>
      <c r="AG1223" s="201"/>
      <c r="AH1223" s="201"/>
      <c r="AI1223" s="201"/>
      <c r="AJ1223" s="201"/>
      <c r="AK1223" s="201"/>
      <c r="AL1223" s="201"/>
      <c r="AM1223" s="201"/>
      <c r="AN1223" s="201"/>
      <c r="AO1223" s="201"/>
      <c r="AT1223" s="201"/>
      <c r="BK1223" s="201"/>
      <c r="BL1223" s="201"/>
      <c r="BM1223" s="201"/>
    </row>
    <row r="1224" spans="1:65" ht="21" customHeight="1">
      <c r="A1224" s="201"/>
      <c r="B1224" s="201"/>
      <c r="C1224" s="201"/>
      <c r="D1224" s="201"/>
      <c r="G1224" s="263"/>
      <c r="I1224" s="201"/>
      <c r="J1224" s="201"/>
      <c r="K1224" s="201"/>
      <c r="L1224" s="201"/>
      <c r="M1224" s="201"/>
      <c r="N1224" s="201"/>
      <c r="O1224" s="201"/>
      <c r="P1224" s="201"/>
      <c r="Q1224" s="201"/>
      <c r="R1224" s="201"/>
      <c r="S1224" s="201"/>
      <c r="T1224" s="201"/>
      <c r="U1224" s="201"/>
      <c r="V1224" s="201"/>
      <c r="W1224" s="201"/>
      <c r="X1224" s="201"/>
      <c r="Y1224" s="201"/>
      <c r="Z1224" s="201"/>
      <c r="AA1224" s="201"/>
      <c r="AB1224" s="201"/>
      <c r="AC1224" s="201"/>
      <c r="AD1224" s="201"/>
      <c r="AE1224" s="201"/>
      <c r="AF1224" s="201"/>
      <c r="AG1224" s="201"/>
      <c r="AH1224" s="201"/>
      <c r="AI1224" s="201"/>
      <c r="AJ1224" s="201"/>
      <c r="AK1224" s="201"/>
      <c r="AL1224" s="201"/>
      <c r="AM1224" s="201"/>
      <c r="AN1224" s="201"/>
      <c r="AO1224" s="201"/>
      <c r="AT1224" s="201"/>
      <c r="BK1224" s="201"/>
      <c r="BL1224" s="201"/>
      <c r="BM1224" s="201"/>
    </row>
    <row r="1225" spans="1:65" ht="21" customHeight="1">
      <c r="A1225" s="201"/>
      <c r="B1225" s="201"/>
      <c r="C1225" s="201"/>
      <c r="D1225" s="201"/>
      <c r="G1225" s="263"/>
      <c r="I1225" s="201"/>
      <c r="J1225" s="201"/>
      <c r="K1225" s="201"/>
      <c r="L1225" s="201"/>
      <c r="M1225" s="201"/>
      <c r="N1225" s="201"/>
      <c r="O1225" s="201"/>
      <c r="P1225" s="201"/>
      <c r="Q1225" s="201"/>
      <c r="R1225" s="201"/>
      <c r="S1225" s="201"/>
      <c r="T1225" s="201"/>
      <c r="U1225" s="201"/>
      <c r="V1225" s="201"/>
      <c r="W1225" s="201"/>
      <c r="X1225" s="201"/>
      <c r="Y1225" s="201"/>
      <c r="Z1225" s="201"/>
      <c r="AA1225" s="201"/>
      <c r="AB1225" s="201"/>
      <c r="AC1225" s="201"/>
      <c r="AD1225" s="201"/>
      <c r="AE1225" s="201"/>
      <c r="AF1225" s="201"/>
      <c r="AG1225" s="201"/>
      <c r="AH1225" s="201"/>
      <c r="AI1225" s="201"/>
      <c r="AJ1225" s="201"/>
      <c r="AK1225" s="201"/>
      <c r="AL1225" s="201"/>
      <c r="AM1225" s="201"/>
      <c r="AN1225" s="201"/>
      <c r="AO1225" s="201"/>
      <c r="AT1225" s="201"/>
      <c r="BK1225" s="201"/>
      <c r="BL1225" s="201"/>
      <c r="BM1225" s="201"/>
    </row>
    <row r="1226" spans="1:65" ht="21" customHeight="1">
      <c r="A1226" s="201"/>
      <c r="B1226" s="201"/>
      <c r="C1226" s="201"/>
      <c r="D1226" s="201"/>
      <c r="G1226" s="263"/>
      <c r="I1226" s="201"/>
      <c r="J1226" s="201"/>
      <c r="K1226" s="201"/>
      <c r="L1226" s="201"/>
      <c r="M1226" s="201"/>
      <c r="N1226" s="201"/>
      <c r="O1226" s="201"/>
      <c r="P1226" s="201"/>
      <c r="Q1226" s="201"/>
      <c r="R1226" s="201"/>
      <c r="S1226" s="201"/>
      <c r="T1226" s="201"/>
      <c r="U1226" s="201"/>
      <c r="V1226" s="201"/>
      <c r="W1226" s="201"/>
      <c r="X1226" s="201"/>
      <c r="Y1226" s="201"/>
      <c r="Z1226" s="201"/>
      <c r="AA1226" s="201"/>
      <c r="AB1226" s="201"/>
      <c r="AC1226" s="201"/>
      <c r="AD1226" s="201"/>
      <c r="AE1226" s="201"/>
      <c r="AF1226" s="201"/>
      <c r="AG1226" s="201"/>
      <c r="AH1226" s="201"/>
      <c r="AI1226" s="201"/>
      <c r="AJ1226" s="201"/>
      <c r="AK1226" s="201"/>
      <c r="AL1226" s="201"/>
      <c r="AM1226" s="201"/>
      <c r="AN1226" s="201"/>
      <c r="AO1226" s="201"/>
      <c r="AT1226" s="201"/>
      <c r="BK1226" s="201"/>
      <c r="BL1226" s="201"/>
      <c r="BM1226" s="201"/>
    </row>
    <row r="1227" spans="1:65" ht="21" customHeight="1">
      <c r="A1227" s="201"/>
      <c r="B1227" s="201"/>
      <c r="C1227" s="201"/>
      <c r="D1227" s="201"/>
      <c r="G1227" s="263"/>
      <c r="I1227" s="201"/>
      <c r="J1227" s="201"/>
      <c r="K1227" s="201"/>
      <c r="L1227" s="201"/>
      <c r="M1227" s="201"/>
      <c r="N1227" s="201"/>
      <c r="O1227" s="201"/>
      <c r="P1227" s="201"/>
      <c r="Q1227" s="201"/>
      <c r="R1227" s="201"/>
      <c r="S1227" s="201"/>
      <c r="T1227" s="201"/>
      <c r="U1227" s="201"/>
      <c r="V1227" s="201"/>
      <c r="W1227" s="201"/>
      <c r="X1227" s="201"/>
      <c r="Y1227" s="201"/>
      <c r="Z1227" s="201"/>
      <c r="AA1227" s="201"/>
      <c r="AB1227" s="201"/>
      <c r="AC1227" s="201"/>
      <c r="AD1227" s="201"/>
      <c r="AE1227" s="201"/>
      <c r="AF1227" s="201"/>
      <c r="AG1227" s="201"/>
      <c r="AH1227" s="201"/>
      <c r="AI1227" s="201"/>
      <c r="AJ1227" s="201"/>
      <c r="AK1227" s="201"/>
      <c r="AL1227" s="201"/>
      <c r="AM1227" s="201"/>
      <c r="AN1227" s="201"/>
      <c r="AO1227" s="201"/>
      <c r="AT1227" s="201"/>
      <c r="BK1227" s="201"/>
      <c r="BL1227" s="201"/>
      <c r="BM1227" s="201"/>
    </row>
    <row r="1228" spans="1:65" ht="21" customHeight="1">
      <c r="A1228" s="201"/>
      <c r="B1228" s="201"/>
      <c r="C1228" s="201"/>
      <c r="D1228" s="201"/>
      <c r="G1228" s="263"/>
      <c r="I1228" s="201"/>
      <c r="J1228" s="201"/>
      <c r="K1228" s="201"/>
      <c r="L1228" s="201"/>
      <c r="M1228" s="201"/>
      <c r="N1228" s="201"/>
      <c r="O1228" s="201"/>
      <c r="P1228" s="201"/>
      <c r="Q1228" s="201"/>
      <c r="R1228" s="201"/>
      <c r="S1228" s="201"/>
      <c r="T1228" s="201"/>
      <c r="U1228" s="201"/>
      <c r="V1228" s="201"/>
      <c r="W1228" s="201"/>
      <c r="X1228" s="201"/>
      <c r="Y1228" s="201"/>
      <c r="Z1228" s="201"/>
      <c r="AA1228" s="201"/>
      <c r="AB1228" s="201"/>
      <c r="AC1228" s="201"/>
      <c r="AD1228" s="201"/>
      <c r="AE1228" s="201"/>
      <c r="AF1228" s="201"/>
      <c r="AG1228" s="201"/>
      <c r="AH1228" s="201"/>
      <c r="AI1228" s="201"/>
      <c r="AJ1228" s="201"/>
      <c r="AK1228" s="201"/>
      <c r="AL1228" s="201"/>
      <c r="AM1228" s="201"/>
      <c r="AN1228" s="201"/>
      <c r="AO1228" s="201"/>
      <c r="AT1228" s="201"/>
      <c r="BK1228" s="201"/>
      <c r="BL1228" s="201"/>
      <c r="BM1228" s="201"/>
    </row>
    <row r="1229" spans="1:65" ht="21" customHeight="1">
      <c r="A1229" s="201"/>
      <c r="B1229" s="201"/>
      <c r="C1229" s="201"/>
      <c r="D1229" s="201"/>
      <c r="G1229" s="263"/>
      <c r="I1229" s="201"/>
      <c r="J1229" s="201"/>
      <c r="K1229" s="201"/>
      <c r="L1229" s="201"/>
      <c r="M1229" s="201"/>
      <c r="N1229" s="201"/>
      <c r="O1229" s="201"/>
      <c r="P1229" s="201"/>
      <c r="Q1229" s="201"/>
      <c r="R1229" s="201"/>
      <c r="S1229" s="201"/>
      <c r="T1229" s="201"/>
      <c r="U1229" s="201"/>
      <c r="V1229" s="201"/>
      <c r="W1229" s="201"/>
      <c r="X1229" s="201"/>
      <c r="Y1229" s="201"/>
      <c r="Z1229" s="201"/>
      <c r="AA1229" s="201"/>
      <c r="AB1229" s="201"/>
      <c r="AC1229" s="201"/>
      <c r="AD1229" s="201"/>
      <c r="AE1229" s="201"/>
      <c r="AF1229" s="201"/>
      <c r="AG1229" s="201"/>
      <c r="AH1229" s="201"/>
      <c r="AI1229" s="201"/>
      <c r="AJ1229" s="201"/>
      <c r="AK1229" s="201"/>
      <c r="AL1229" s="201"/>
      <c r="AM1229" s="201"/>
      <c r="AN1229" s="201"/>
      <c r="AO1229" s="201"/>
      <c r="AT1229" s="201"/>
      <c r="BK1229" s="201"/>
      <c r="BL1229" s="201"/>
      <c r="BM1229" s="201"/>
    </row>
    <row r="1230" spans="1:65" ht="21" customHeight="1">
      <c r="A1230" s="201"/>
      <c r="B1230" s="201"/>
      <c r="C1230" s="201"/>
      <c r="D1230" s="201"/>
      <c r="G1230" s="263"/>
      <c r="I1230" s="201"/>
      <c r="J1230" s="201"/>
      <c r="K1230" s="201"/>
      <c r="L1230" s="201"/>
      <c r="M1230" s="201"/>
      <c r="N1230" s="201"/>
      <c r="O1230" s="201"/>
      <c r="P1230" s="201"/>
      <c r="Q1230" s="201"/>
      <c r="R1230" s="201"/>
      <c r="S1230" s="201"/>
      <c r="T1230" s="201"/>
      <c r="U1230" s="201"/>
      <c r="V1230" s="201"/>
      <c r="W1230" s="201"/>
      <c r="X1230" s="201"/>
      <c r="Y1230" s="201"/>
      <c r="Z1230" s="201"/>
      <c r="AA1230" s="201"/>
      <c r="AB1230" s="201"/>
      <c r="AC1230" s="201"/>
      <c r="AD1230" s="201"/>
      <c r="AE1230" s="201"/>
      <c r="AF1230" s="201"/>
      <c r="AG1230" s="201"/>
      <c r="AH1230" s="201"/>
      <c r="AI1230" s="201"/>
      <c r="AJ1230" s="201"/>
      <c r="AK1230" s="201"/>
      <c r="AL1230" s="201"/>
      <c r="AM1230" s="201"/>
      <c r="AN1230" s="201"/>
      <c r="AO1230" s="201"/>
      <c r="AT1230" s="201"/>
      <c r="BK1230" s="201"/>
      <c r="BL1230" s="201"/>
      <c r="BM1230" s="201"/>
    </row>
    <row r="1231" spans="1:65" ht="21" customHeight="1">
      <c r="A1231" s="201"/>
      <c r="B1231" s="201"/>
      <c r="C1231" s="201"/>
      <c r="D1231" s="201"/>
      <c r="G1231" s="263"/>
      <c r="I1231" s="201"/>
      <c r="J1231" s="201"/>
      <c r="K1231" s="201"/>
      <c r="L1231" s="201"/>
      <c r="M1231" s="201"/>
      <c r="N1231" s="201"/>
      <c r="O1231" s="201"/>
      <c r="P1231" s="201"/>
      <c r="Q1231" s="201"/>
      <c r="R1231" s="201"/>
      <c r="S1231" s="201"/>
      <c r="T1231" s="201"/>
      <c r="U1231" s="201"/>
      <c r="V1231" s="201"/>
      <c r="W1231" s="201"/>
      <c r="X1231" s="201"/>
      <c r="Y1231" s="201"/>
      <c r="Z1231" s="201"/>
      <c r="AA1231" s="201"/>
      <c r="AB1231" s="201"/>
      <c r="AC1231" s="201"/>
      <c r="AD1231" s="201"/>
      <c r="AE1231" s="201"/>
      <c r="AF1231" s="201"/>
      <c r="AG1231" s="201"/>
      <c r="AH1231" s="201"/>
      <c r="AI1231" s="201"/>
      <c r="AJ1231" s="201"/>
      <c r="AK1231" s="201"/>
      <c r="AL1231" s="201"/>
      <c r="AM1231" s="201"/>
      <c r="AN1231" s="201"/>
      <c r="AO1231" s="201"/>
      <c r="AT1231" s="201"/>
      <c r="BK1231" s="201"/>
      <c r="BL1231" s="201"/>
      <c r="BM1231" s="201"/>
    </row>
    <row r="1232" spans="1:65" ht="21" customHeight="1">
      <c r="A1232" s="201"/>
      <c r="B1232" s="201"/>
      <c r="C1232" s="201"/>
      <c r="D1232" s="201"/>
      <c r="G1232" s="263"/>
      <c r="I1232" s="201"/>
      <c r="J1232" s="201"/>
      <c r="K1232" s="201"/>
      <c r="L1232" s="201"/>
      <c r="M1232" s="201"/>
      <c r="N1232" s="201"/>
      <c r="O1232" s="201"/>
      <c r="P1232" s="201"/>
      <c r="Q1232" s="201"/>
      <c r="R1232" s="201"/>
      <c r="S1232" s="201"/>
      <c r="T1232" s="201"/>
      <c r="U1232" s="201"/>
      <c r="V1232" s="201"/>
      <c r="W1232" s="201"/>
      <c r="X1232" s="201"/>
      <c r="Y1232" s="201"/>
      <c r="Z1232" s="201"/>
      <c r="AA1232" s="201"/>
      <c r="AB1232" s="201"/>
      <c r="AC1232" s="201"/>
      <c r="AD1232" s="201"/>
      <c r="AE1232" s="201"/>
      <c r="AF1232" s="201"/>
      <c r="AG1232" s="201"/>
      <c r="AH1232" s="201"/>
      <c r="AI1232" s="201"/>
      <c r="AJ1232" s="201"/>
      <c r="AK1232" s="201"/>
      <c r="AL1232" s="201"/>
      <c r="AM1232" s="201"/>
      <c r="AN1232" s="201"/>
      <c r="AO1232" s="201"/>
      <c r="AT1232" s="201"/>
      <c r="BK1232" s="201"/>
      <c r="BL1232" s="201"/>
      <c r="BM1232" s="201"/>
    </row>
    <row r="1233" spans="1:65" ht="21" customHeight="1">
      <c r="A1233" s="201"/>
      <c r="B1233" s="201"/>
      <c r="C1233" s="201"/>
      <c r="D1233" s="201"/>
      <c r="G1233" s="263"/>
      <c r="I1233" s="201"/>
      <c r="J1233" s="201"/>
      <c r="K1233" s="201"/>
      <c r="L1233" s="201"/>
      <c r="M1233" s="201"/>
      <c r="N1233" s="201"/>
      <c r="O1233" s="201"/>
      <c r="P1233" s="201"/>
      <c r="Q1233" s="201"/>
      <c r="R1233" s="201"/>
      <c r="S1233" s="201"/>
      <c r="T1233" s="201"/>
      <c r="U1233" s="201"/>
      <c r="V1233" s="201"/>
      <c r="W1233" s="201"/>
      <c r="X1233" s="201"/>
      <c r="Y1233" s="201"/>
      <c r="Z1233" s="201"/>
      <c r="AA1233" s="201"/>
      <c r="AB1233" s="201"/>
      <c r="AC1233" s="201"/>
      <c r="AD1233" s="201"/>
      <c r="AE1233" s="201"/>
      <c r="AF1233" s="201"/>
      <c r="AG1233" s="201"/>
      <c r="AH1233" s="201"/>
      <c r="AI1233" s="201"/>
      <c r="AJ1233" s="201"/>
      <c r="AK1233" s="201"/>
      <c r="AL1233" s="201"/>
      <c r="AM1233" s="201"/>
      <c r="AN1233" s="201"/>
      <c r="AO1233" s="201"/>
      <c r="AT1233" s="201"/>
      <c r="BK1233" s="201"/>
      <c r="BL1233" s="201"/>
      <c r="BM1233" s="201"/>
    </row>
    <row r="1234" spans="1:65" ht="21" customHeight="1">
      <c r="A1234" s="201"/>
      <c r="B1234" s="201"/>
      <c r="C1234" s="201"/>
      <c r="D1234" s="201"/>
      <c r="G1234" s="263"/>
      <c r="I1234" s="201"/>
      <c r="J1234" s="201"/>
      <c r="K1234" s="201"/>
      <c r="L1234" s="201"/>
      <c r="M1234" s="201"/>
      <c r="N1234" s="201"/>
      <c r="O1234" s="201"/>
      <c r="P1234" s="201"/>
      <c r="Q1234" s="201"/>
      <c r="R1234" s="201"/>
      <c r="S1234" s="201"/>
      <c r="T1234" s="201"/>
      <c r="U1234" s="201"/>
      <c r="V1234" s="201"/>
      <c r="W1234" s="201"/>
      <c r="X1234" s="201"/>
      <c r="Y1234" s="201"/>
      <c r="Z1234" s="201"/>
      <c r="AA1234" s="201"/>
      <c r="AB1234" s="201"/>
      <c r="AC1234" s="201"/>
      <c r="AD1234" s="201"/>
      <c r="AE1234" s="201"/>
      <c r="AF1234" s="201"/>
      <c r="AG1234" s="201"/>
      <c r="AH1234" s="201"/>
      <c r="AI1234" s="201"/>
      <c r="AJ1234" s="201"/>
      <c r="AK1234" s="201"/>
      <c r="AL1234" s="201"/>
      <c r="AM1234" s="201"/>
      <c r="AN1234" s="201"/>
      <c r="AO1234" s="201"/>
      <c r="AT1234" s="201"/>
      <c r="BK1234" s="201"/>
      <c r="BL1234" s="201"/>
      <c r="BM1234" s="201"/>
    </row>
    <row r="1235" spans="1:65" ht="21" customHeight="1">
      <c r="A1235" s="201"/>
      <c r="B1235" s="201"/>
      <c r="C1235" s="201"/>
      <c r="D1235" s="201"/>
      <c r="G1235" s="263"/>
      <c r="I1235" s="201"/>
      <c r="J1235" s="201"/>
      <c r="K1235" s="201"/>
      <c r="L1235" s="201"/>
      <c r="M1235" s="201"/>
      <c r="N1235" s="201"/>
      <c r="O1235" s="201"/>
      <c r="P1235" s="201"/>
      <c r="Q1235" s="201"/>
      <c r="R1235" s="201"/>
      <c r="S1235" s="201"/>
      <c r="T1235" s="201"/>
      <c r="U1235" s="201"/>
      <c r="V1235" s="201"/>
      <c r="W1235" s="201"/>
      <c r="X1235" s="201"/>
      <c r="Y1235" s="201"/>
      <c r="Z1235" s="201"/>
      <c r="AA1235" s="201"/>
      <c r="AB1235" s="201"/>
      <c r="AC1235" s="201"/>
      <c r="AD1235" s="201"/>
      <c r="AE1235" s="201"/>
      <c r="AF1235" s="201"/>
      <c r="AG1235" s="201"/>
      <c r="AH1235" s="201"/>
      <c r="AI1235" s="201"/>
      <c r="AJ1235" s="201"/>
      <c r="AK1235" s="201"/>
      <c r="AL1235" s="201"/>
      <c r="AM1235" s="201"/>
      <c r="AN1235" s="201"/>
      <c r="AO1235" s="201"/>
      <c r="AT1235" s="201"/>
      <c r="BK1235" s="201"/>
      <c r="BL1235" s="201"/>
      <c r="BM1235" s="201"/>
    </row>
    <row r="1236" spans="1:65" ht="21" customHeight="1">
      <c r="A1236" s="201"/>
      <c r="B1236" s="201"/>
      <c r="C1236" s="201"/>
      <c r="D1236" s="201"/>
      <c r="G1236" s="263"/>
      <c r="I1236" s="201"/>
      <c r="J1236" s="201"/>
      <c r="K1236" s="201"/>
      <c r="L1236" s="201"/>
      <c r="M1236" s="201"/>
      <c r="N1236" s="201"/>
      <c r="O1236" s="201"/>
      <c r="P1236" s="201"/>
      <c r="Q1236" s="201"/>
      <c r="R1236" s="201"/>
      <c r="S1236" s="201"/>
      <c r="T1236" s="201"/>
      <c r="U1236" s="201"/>
      <c r="V1236" s="201"/>
      <c r="W1236" s="201"/>
      <c r="X1236" s="201"/>
      <c r="Y1236" s="201"/>
      <c r="Z1236" s="201"/>
      <c r="AA1236" s="201"/>
      <c r="AB1236" s="201"/>
      <c r="AC1236" s="201"/>
      <c r="AD1236" s="201"/>
      <c r="AE1236" s="201"/>
      <c r="AF1236" s="201"/>
      <c r="AG1236" s="201"/>
      <c r="AH1236" s="201"/>
      <c r="AI1236" s="201"/>
      <c r="AJ1236" s="201"/>
      <c r="AK1236" s="201"/>
      <c r="AL1236" s="201"/>
      <c r="AM1236" s="201"/>
      <c r="AN1236" s="201"/>
      <c r="AO1236" s="201"/>
      <c r="AT1236" s="201"/>
      <c r="BK1236" s="201"/>
      <c r="BL1236" s="201"/>
      <c r="BM1236" s="201"/>
    </row>
    <row r="1237" spans="1:65" ht="21" customHeight="1">
      <c r="A1237" s="201"/>
      <c r="B1237" s="201"/>
      <c r="C1237" s="201"/>
      <c r="D1237" s="201"/>
      <c r="G1237" s="263"/>
      <c r="I1237" s="201"/>
      <c r="J1237" s="201"/>
      <c r="K1237" s="201"/>
      <c r="L1237" s="201"/>
      <c r="M1237" s="201"/>
      <c r="N1237" s="201"/>
      <c r="O1237" s="201"/>
      <c r="P1237" s="201"/>
      <c r="Q1237" s="201"/>
      <c r="R1237" s="201"/>
      <c r="S1237" s="201"/>
      <c r="T1237" s="201"/>
      <c r="U1237" s="201"/>
      <c r="V1237" s="201"/>
      <c r="W1237" s="201"/>
      <c r="X1237" s="201"/>
      <c r="Y1237" s="201"/>
      <c r="Z1237" s="201"/>
      <c r="AA1237" s="201"/>
      <c r="AB1237" s="201"/>
      <c r="AC1237" s="201"/>
      <c r="AD1237" s="201"/>
      <c r="AE1237" s="201"/>
      <c r="AF1237" s="201"/>
      <c r="AG1237" s="201"/>
      <c r="AH1237" s="201"/>
      <c r="AI1237" s="201"/>
      <c r="AJ1237" s="201"/>
      <c r="AK1237" s="201"/>
      <c r="AL1237" s="201"/>
      <c r="AM1237" s="201"/>
      <c r="AN1237" s="201"/>
      <c r="AO1237" s="201"/>
      <c r="AT1237" s="201"/>
      <c r="BK1237" s="201"/>
      <c r="BL1237" s="201"/>
      <c r="BM1237" s="201"/>
    </row>
    <row r="1238" spans="1:65" ht="21" customHeight="1">
      <c r="A1238" s="201"/>
      <c r="B1238" s="201"/>
      <c r="C1238" s="201"/>
      <c r="D1238" s="201"/>
      <c r="G1238" s="263"/>
      <c r="I1238" s="201"/>
      <c r="J1238" s="201"/>
      <c r="K1238" s="201"/>
      <c r="L1238" s="201"/>
      <c r="M1238" s="201"/>
      <c r="N1238" s="201"/>
      <c r="O1238" s="201"/>
      <c r="P1238" s="201"/>
      <c r="Q1238" s="201"/>
      <c r="R1238" s="201"/>
      <c r="S1238" s="201"/>
      <c r="T1238" s="201"/>
      <c r="U1238" s="201"/>
      <c r="V1238" s="201"/>
      <c r="W1238" s="201"/>
      <c r="X1238" s="201"/>
      <c r="Y1238" s="201"/>
      <c r="Z1238" s="201"/>
      <c r="AA1238" s="201"/>
      <c r="AB1238" s="201"/>
      <c r="AC1238" s="201"/>
      <c r="AD1238" s="201"/>
      <c r="AE1238" s="201"/>
      <c r="AF1238" s="201"/>
      <c r="AG1238" s="201"/>
      <c r="AH1238" s="201"/>
      <c r="AI1238" s="201"/>
      <c r="AJ1238" s="201"/>
      <c r="AK1238" s="201"/>
      <c r="AL1238" s="201"/>
      <c r="AM1238" s="201"/>
      <c r="AN1238" s="201"/>
      <c r="AO1238" s="201"/>
      <c r="AT1238" s="201"/>
      <c r="BK1238" s="201"/>
      <c r="BL1238" s="201"/>
      <c r="BM1238" s="201"/>
    </row>
    <row r="1239" spans="1:65" ht="21" customHeight="1">
      <c r="A1239" s="201"/>
      <c r="B1239" s="201"/>
      <c r="C1239" s="201"/>
      <c r="D1239" s="201"/>
      <c r="G1239" s="263"/>
      <c r="I1239" s="201"/>
      <c r="J1239" s="201"/>
      <c r="K1239" s="201"/>
      <c r="L1239" s="201"/>
      <c r="M1239" s="201"/>
      <c r="N1239" s="201"/>
      <c r="O1239" s="201"/>
      <c r="P1239" s="201"/>
      <c r="Q1239" s="201"/>
      <c r="R1239" s="201"/>
      <c r="S1239" s="201"/>
      <c r="T1239" s="201"/>
      <c r="U1239" s="201"/>
      <c r="V1239" s="201"/>
      <c r="W1239" s="201"/>
      <c r="X1239" s="201"/>
      <c r="Y1239" s="201"/>
      <c r="Z1239" s="201"/>
      <c r="AA1239" s="201"/>
      <c r="AB1239" s="201"/>
      <c r="AC1239" s="201"/>
      <c r="AD1239" s="201"/>
      <c r="AE1239" s="201"/>
      <c r="AF1239" s="201"/>
      <c r="AG1239" s="201"/>
      <c r="AH1239" s="201"/>
      <c r="AI1239" s="201"/>
      <c r="AJ1239" s="201"/>
      <c r="AK1239" s="201"/>
      <c r="AL1239" s="201"/>
      <c r="AM1239" s="201"/>
      <c r="AN1239" s="201"/>
      <c r="AO1239" s="201"/>
      <c r="AT1239" s="201"/>
      <c r="BK1239" s="201"/>
      <c r="BL1239" s="201"/>
      <c r="BM1239" s="201"/>
    </row>
    <row r="1240" spans="1:65" ht="21" customHeight="1">
      <c r="A1240" s="201"/>
      <c r="B1240" s="201"/>
      <c r="C1240" s="201"/>
      <c r="D1240" s="201"/>
      <c r="G1240" s="263"/>
      <c r="I1240" s="201"/>
      <c r="J1240" s="201"/>
      <c r="K1240" s="201"/>
      <c r="L1240" s="201"/>
      <c r="M1240" s="201"/>
      <c r="N1240" s="201"/>
      <c r="O1240" s="201"/>
      <c r="P1240" s="201"/>
      <c r="Q1240" s="201"/>
      <c r="R1240" s="201"/>
      <c r="S1240" s="201"/>
      <c r="T1240" s="201"/>
      <c r="U1240" s="201"/>
      <c r="V1240" s="201"/>
      <c r="W1240" s="201"/>
      <c r="X1240" s="201"/>
      <c r="Y1240" s="201"/>
      <c r="Z1240" s="201"/>
      <c r="AA1240" s="201"/>
      <c r="AB1240" s="201"/>
      <c r="AC1240" s="201"/>
      <c r="AD1240" s="201"/>
      <c r="AE1240" s="201"/>
      <c r="AF1240" s="201"/>
      <c r="AG1240" s="201"/>
      <c r="AH1240" s="201"/>
      <c r="AI1240" s="201"/>
      <c r="AJ1240" s="201"/>
      <c r="AK1240" s="201"/>
      <c r="AL1240" s="201"/>
      <c r="AM1240" s="201"/>
      <c r="AN1240" s="201"/>
      <c r="AO1240" s="201"/>
      <c r="AT1240" s="201"/>
      <c r="BK1240" s="201"/>
      <c r="BL1240" s="201"/>
      <c r="BM1240" s="201"/>
    </row>
    <row r="1241" spans="1:65" ht="21" customHeight="1">
      <c r="A1241" s="201"/>
      <c r="B1241" s="201"/>
      <c r="C1241" s="201"/>
      <c r="D1241" s="201"/>
      <c r="G1241" s="263"/>
      <c r="I1241" s="201"/>
      <c r="J1241" s="201"/>
      <c r="K1241" s="201"/>
      <c r="L1241" s="201"/>
      <c r="M1241" s="201"/>
      <c r="N1241" s="201"/>
      <c r="O1241" s="201"/>
      <c r="P1241" s="201"/>
      <c r="Q1241" s="201"/>
      <c r="R1241" s="201"/>
      <c r="S1241" s="201"/>
      <c r="T1241" s="201"/>
      <c r="U1241" s="201"/>
      <c r="V1241" s="201"/>
      <c r="W1241" s="201"/>
      <c r="X1241" s="201"/>
      <c r="Y1241" s="201"/>
      <c r="Z1241" s="201"/>
      <c r="AA1241" s="201"/>
      <c r="AB1241" s="201"/>
      <c r="AC1241" s="201"/>
      <c r="AD1241" s="201"/>
      <c r="AE1241" s="201"/>
      <c r="AF1241" s="201"/>
      <c r="AG1241" s="201"/>
      <c r="AH1241" s="201"/>
      <c r="AI1241" s="201"/>
      <c r="AJ1241" s="201"/>
      <c r="AK1241" s="201"/>
      <c r="AL1241" s="201"/>
      <c r="AM1241" s="201"/>
      <c r="AN1241" s="201"/>
      <c r="AO1241" s="201"/>
      <c r="AT1241" s="201"/>
      <c r="BK1241" s="201"/>
      <c r="BL1241" s="201"/>
      <c r="BM1241" s="201"/>
    </row>
    <row r="1242" spans="1:65" ht="21" customHeight="1">
      <c r="A1242" s="201"/>
      <c r="B1242" s="201"/>
      <c r="C1242" s="201"/>
      <c r="D1242" s="201"/>
      <c r="G1242" s="263"/>
      <c r="I1242" s="201"/>
      <c r="J1242" s="201"/>
      <c r="K1242" s="201"/>
      <c r="L1242" s="201"/>
      <c r="M1242" s="201"/>
      <c r="N1242" s="201"/>
      <c r="O1242" s="201"/>
      <c r="P1242" s="201"/>
      <c r="Q1242" s="201"/>
      <c r="R1242" s="201"/>
      <c r="S1242" s="201"/>
      <c r="T1242" s="201"/>
      <c r="U1242" s="201"/>
      <c r="V1242" s="201"/>
      <c r="W1242" s="201"/>
      <c r="X1242" s="201"/>
      <c r="Y1242" s="201"/>
      <c r="Z1242" s="201"/>
      <c r="AA1242" s="201"/>
      <c r="AB1242" s="201"/>
      <c r="AC1242" s="201"/>
      <c r="AD1242" s="201"/>
      <c r="AE1242" s="201"/>
      <c r="AF1242" s="201"/>
      <c r="AG1242" s="201"/>
      <c r="AH1242" s="201"/>
      <c r="AI1242" s="201"/>
      <c r="AJ1242" s="201"/>
      <c r="AK1242" s="201"/>
      <c r="AL1242" s="201"/>
      <c r="AM1242" s="201"/>
      <c r="AN1242" s="201"/>
      <c r="AO1242" s="201"/>
      <c r="AT1242" s="201"/>
      <c r="BK1242" s="201"/>
      <c r="BL1242" s="201"/>
      <c r="BM1242" s="201"/>
    </row>
    <row r="1243" spans="1:65" ht="21" customHeight="1">
      <c r="A1243" s="201"/>
      <c r="B1243" s="201"/>
      <c r="C1243" s="201"/>
      <c r="D1243" s="201"/>
      <c r="G1243" s="263"/>
      <c r="I1243" s="201"/>
      <c r="J1243" s="201"/>
      <c r="K1243" s="201"/>
      <c r="L1243" s="201"/>
      <c r="M1243" s="201"/>
      <c r="N1243" s="201"/>
      <c r="O1243" s="201"/>
      <c r="P1243" s="201"/>
      <c r="Q1243" s="201"/>
      <c r="R1243" s="201"/>
      <c r="S1243" s="201"/>
      <c r="T1243" s="201"/>
      <c r="U1243" s="201"/>
      <c r="V1243" s="201"/>
      <c r="W1243" s="201"/>
      <c r="X1243" s="201"/>
      <c r="Y1243" s="201"/>
      <c r="Z1243" s="201"/>
      <c r="AA1243" s="201"/>
      <c r="AB1243" s="201"/>
      <c r="AC1243" s="201"/>
      <c r="AD1243" s="201"/>
      <c r="AE1243" s="201"/>
      <c r="AF1243" s="201"/>
      <c r="AG1243" s="201"/>
      <c r="AH1243" s="201"/>
      <c r="AI1243" s="201"/>
      <c r="AJ1243" s="201"/>
      <c r="AK1243" s="201"/>
      <c r="AL1243" s="201"/>
      <c r="AM1243" s="201"/>
      <c r="AN1243" s="201"/>
      <c r="AO1243" s="201"/>
      <c r="AT1243" s="201"/>
      <c r="BK1243" s="201"/>
      <c r="BL1243" s="201"/>
      <c r="BM1243" s="201"/>
    </row>
    <row r="1244" spans="1:65" ht="21" customHeight="1">
      <c r="A1244" s="201"/>
      <c r="B1244" s="201"/>
      <c r="C1244" s="201"/>
      <c r="D1244" s="201"/>
      <c r="G1244" s="263"/>
      <c r="I1244" s="201"/>
      <c r="J1244" s="201"/>
      <c r="K1244" s="201"/>
      <c r="L1244" s="201"/>
      <c r="M1244" s="201"/>
      <c r="N1244" s="201"/>
      <c r="O1244" s="201"/>
      <c r="P1244" s="201"/>
      <c r="Q1244" s="201"/>
      <c r="R1244" s="201"/>
      <c r="S1244" s="201"/>
      <c r="T1244" s="201"/>
      <c r="U1244" s="201"/>
      <c r="V1244" s="201"/>
      <c r="W1244" s="201"/>
      <c r="X1244" s="201"/>
      <c r="Y1244" s="201"/>
      <c r="Z1244" s="201"/>
      <c r="AA1244" s="201"/>
      <c r="AB1244" s="201"/>
      <c r="AC1244" s="201"/>
      <c r="AD1244" s="201"/>
      <c r="AE1244" s="201"/>
      <c r="AF1244" s="201"/>
      <c r="AG1244" s="201"/>
      <c r="AH1244" s="201"/>
      <c r="AI1244" s="201"/>
      <c r="AJ1244" s="201"/>
      <c r="AK1244" s="201"/>
      <c r="AL1244" s="201"/>
      <c r="AM1244" s="201"/>
      <c r="AN1244" s="201"/>
      <c r="AO1244" s="201"/>
      <c r="AT1244" s="201"/>
      <c r="BK1244" s="201"/>
      <c r="BL1244" s="201"/>
      <c r="BM1244" s="201"/>
    </row>
    <row r="1245" spans="1:65" ht="21" customHeight="1">
      <c r="A1245" s="201"/>
      <c r="B1245" s="201"/>
      <c r="C1245" s="201"/>
      <c r="D1245" s="201"/>
      <c r="G1245" s="263"/>
      <c r="I1245" s="201"/>
      <c r="J1245" s="201"/>
      <c r="K1245" s="201"/>
      <c r="L1245" s="201"/>
      <c r="M1245" s="201"/>
      <c r="N1245" s="201"/>
      <c r="O1245" s="201"/>
      <c r="P1245" s="201"/>
      <c r="Q1245" s="201"/>
      <c r="R1245" s="201"/>
      <c r="S1245" s="201"/>
      <c r="T1245" s="201"/>
      <c r="U1245" s="201"/>
      <c r="V1245" s="201"/>
      <c r="W1245" s="201"/>
      <c r="X1245" s="201"/>
      <c r="Y1245" s="201"/>
      <c r="Z1245" s="201"/>
      <c r="AA1245" s="201"/>
      <c r="AB1245" s="201"/>
      <c r="AC1245" s="201"/>
      <c r="AD1245" s="201"/>
      <c r="AE1245" s="201"/>
      <c r="AF1245" s="201"/>
      <c r="AG1245" s="201"/>
      <c r="AH1245" s="201"/>
      <c r="AI1245" s="201"/>
      <c r="AJ1245" s="201"/>
      <c r="AK1245" s="201"/>
      <c r="AL1245" s="201"/>
      <c r="AM1245" s="201"/>
      <c r="AN1245" s="201"/>
      <c r="AO1245" s="201"/>
      <c r="AT1245" s="201"/>
      <c r="BK1245" s="201"/>
      <c r="BL1245" s="201"/>
      <c r="BM1245" s="201"/>
    </row>
    <row r="1246" spans="1:65" ht="21" customHeight="1">
      <c r="A1246" s="201"/>
      <c r="B1246" s="201"/>
      <c r="C1246" s="201"/>
      <c r="D1246" s="201"/>
      <c r="G1246" s="263"/>
      <c r="I1246" s="201"/>
      <c r="J1246" s="201"/>
      <c r="K1246" s="201"/>
      <c r="L1246" s="201"/>
      <c r="M1246" s="201"/>
      <c r="N1246" s="201"/>
      <c r="O1246" s="201"/>
      <c r="P1246" s="201"/>
      <c r="Q1246" s="201"/>
      <c r="R1246" s="201"/>
      <c r="S1246" s="201"/>
      <c r="T1246" s="201"/>
      <c r="U1246" s="201"/>
      <c r="V1246" s="201"/>
      <c r="W1246" s="201"/>
      <c r="X1246" s="201"/>
      <c r="Y1246" s="201"/>
      <c r="Z1246" s="201"/>
      <c r="AA1246" s="201"/>
      <c r="AB1246" s="201"/>
      <c r="AC1246" s="201"/>
      <c r="AD1246" s="201"/>
      <c r="AE1246" s="201"/>
      <c r="AF1246" s="201"/>
      <c r="AG1246" s="201"/>
      <c r="AH1246" s="201"/>
      <c r="AI1246" s="201"/>
      <c r="AJ1246" s="201"/>
      <c r="AK1246" s="201"/>
      <c r="AL1246" s="201"/>
      <c r="AM1246" s="201"/>
      <c r="AN1246" s="201"/>
      <c r="AO1246" s="201"/>
      <c r="AT1246" s="201"/>
      <c r="BK1246" s="201"/>
      <c r="BL1246" s="201"/>
      <c r="BM1246" s="201"/>
    </row>
    <row r="1247" spans="1:65" ht="21" customHeight="1">
      <c r="A1247" s="201"/>
      <c r="B1247" s="201"/>
      <c r="C1247" s="201"/>
      <c r="D1247" s="201"/>
      <c r="G1247" s="263"/>
      <c r="I1247" s="201"/>
      <c r="J1247" s="201"/>
      <c r="K1247" s="201"/>
      <c r="L1247" s="201"/>
      <c r="M1247" s="201"/>
      <c r="N1247" s="201"/>
      <c r="O1247" s="201"/>
      <c r="P1247" s="201"/>
      <c r="Q1247" s="201"/>
      <c r="R1247" s="201"/>
      <c r="S1247" s="201"/>
      <c r="T1247" s="201"/>
      <c r="U1247" s="201"/>
      <c r="V1247" s="201"/>
      <c r="W1247" s="201"/>
      <c r="X1247" s="201"/>
      <c r="Y1247" s="201"/>
      <c r="Z1247" s="201"/>
      <c r="AA1247" s="201"/>
      <c r="AB1247" s="201"/>
      <c r="AC1247" s="201"/>
      <c r="AD1247" s="201"/>
      <c r="AE1247" s="201"/>
      <c r="AF1247" s="201"/>
      <c r="AG1247" s="201"/>
      <c r="AH1247" s="201"/>
      <c r="AI1247" s="201"/>
      <c r="AJ1247" s="201"/>
      <c r="AK1247" s="201"/>
      <c r="AL1247" s="201"/>
      <c r="AM1247" s="201"/>
      <c r="AN1247" s="201"/>
      <c r="AO1247" s="201"/>
      <c r="AT1247" s="201"/>
      <c r="BK1247" s="201"/>
      <c r="BL1247" s="201"/>
      <c r="BM1247" s="201"/>
    </row>
    <row r="1248" spans="1:65" ht="21" customHeight="1">
      <c r="A1248" s="201"/>
      <c r="B1248" s="201"/>
      <c r="C1248" s="201"/>
      <c r="D1248" s="201"/>
      <c r="G1248" s="263"/>
      <c r="I1248" s="201"/>
      <c r="J1248" s="201"/>
      <c r="K1248" s="201"/>
      <c r="L1248" s="201"/>
      <c r="M1248" s="201"/>
      <c r="N1248" s="201"/>
      <c r="O1248" s="201"/>
      <c r="P1248" s="201"/>
      <c r="Q1248" s="201"/>
      <c r="R1248" s="201"/>
      <c r="S1248" s="201"/>
      <c r="T1248" s="201"/>
      <c r="U1248" s="201"/>
      <c r="V1248" s="201"/>
      <c r="W1248" s="201"/>
      <c r="X1248" s="201"/>
      <c r="Y1248" s="201"/>
      <c r="Z1248" s="201"/>
      <c r="AA1248" s="201"/>
      <c r="AB1248" s="201"/>
      <c r="AC1248" s="201"/>
      <c r="AD1248" s="201"/>
      <c r="AE1248" s="201"/>
      <c r="AF1248" s="201"/>
      <c r="AG1248" s="201"/>
      <c r="AH1248" s="201"/>
      <c r="AI1248" s="201"/>
      <c r="AJ1248" s="201"/>
      <c r="AK1248" s="201"/>
      <c r="AL1248" s="201"/>
      <c r="AM1248" s="201"/>
      <c r="AN1248" s="201"/>
      <c r="AO1248" s="201"/>
      <c r="AT1248" s="201"/>
      <c r="BK1248" s="201"/>
      <c r="BL1248" s="201"/>
      <c r="BM1248" s="201"/>
    </row>
    <row r="1249" spans="1:65" ht="21" customHeight="1">
      <c r="A1249" s="201"/>
      <c r="B1249" s="201"/>
      <c r="C1249" s="201"/>
      <c r="D1249" s="201"/>
      <c r="G1249" s="263"/>
      <c r="I1249" s="201"/>
      <c r="J1249" s="201"/>
      <c r="K1249" s="201"/>
      <c r="L1249" s="201"/>
      <c r="M1249" s="201"/>
      <c r="N1249" s="201"/>
      <c r="O1249" s="201"/>
      <c r="P1249" s="201"/>
      <c r="Q1249" s="201"/>
      <c r="R1249" s="201"/>
      <c r="S1249" s="201"/>
      <c r="T1249" s="201"/>
      <c r="U1249" s="201"/>
      <c r="V1249" s="201"/>
      <c r="W1249" s="201"/>
      <c r="X1249" s="201"/>
      <c r="Y1249" s="201"/>
      <c r="Z1249" s="201"/>
      <c r="AA1249" s="201"/>
      <c r="AB1249" s="201"/>
      <c r="AC1249" s="201"/>
      <c r="AD1249" s="201"/>
      <c r="AE1249" s="201"/>
      <c r="AF1249" s="201"/>
      <c r="AG1249" s="201"/>
      <c r="AH1249" s="201"/>
      <c r="AI1249" s="201"/>
      <c r="AJ1249" s="201"/>
      <c r="AK1249" s="201"/>
      <c r="AL1249" s="201"/>
      <c r="AM1249" s="201"/>
      <c r="AN1249" s="201"/>
      <c r="AO1249" s="201"/>
      <c r="AT1249" s="201"/>
      <c r="BK1249" s="201"/>
      <c r="BL1249" s="201"/>
      <c r="BM1249" s="201"/>
    </row>
    <row r="1250" spans="1:65" ht="21" customHeight="1">
      <c r="A1250" s="201"/>
      <c r="B1250" s="201"/>
      <c r="C1250" s="201"/>
      <c r="D1250" s="201"/>
      <c r="G1250" s="263"/>
      <c r="I1250" s="201"/>
      <c r="J1250" s="201"/>
      <c r="K1250" s="201"/>
      <c r="L1250" s="201"/>
      <c r="M1250" s="201"/>
      <c r="N1250" s="201"/>
      <c r="O1250" s="201"/>
      <c r="P1250" s="201"/>
      <c r="Q1250" s="201"/>
      <c r="R1250" s="201"/>
      <c r="S1250" s="201"/>
      <c r="T1250" s="201"/>
      <c r="U1250" s="201"/>
      <c r="V1250" s="201"/>
      <c r="W1250" s="201"/>
      <c r="X1250" s="201"/>
      <c r="Y1250" s="201"/>
      <c r="Z1250" s="201"/>
      <c r="AA1250" s="201"/>
      <c r="AB1250" s="201"/>
      <c r="AC1250" s="201"/>
      <c r="AD1250" s="201"/>
      <c r="AE1250" s="201"/>
      <c r="AF1250" s="201"/>
      <c r="AG1250" s="201"/>
      <c r="AH1250" s="201"/>
      <c r="AI1250" s="201"/>
      <c r="AJ1250" s="201"/>
      <c r="AK1250" s="201"/>
      <c r="AL1250" s="201"/>
      <c r="AM1250" s="201"/>
      <c r="AN1250" s="201"/>
      <c r="AO1250" s="201"/>
      <c r="AT1250" s="201"/>
      <c r="BK1250" s="201"/>
      <c r="BL1250" s="201"/>
      <c r="BM1250" s="201"/>
    </row>
    <row r="1251" spans="1:65" ht="21" customHeight="1">
      <c r="A1251" s="201"/>
      <c r="B1251" s="201"/>
      <c r="C1251" s="201"/>
      <c r="D1251" s="201"/>
      <c r="G1251" s="263"/>
      <c r="I1251" s="201"/>
      <c r="J1251" s="201"/>
      <c r="K1251" s="201"/>
      <c r="L1251" s="201"/>
      <c r="M1251" s="201"/>
      <c r="N1251" s="201"/>
      <c r="O1251" s="201"/>
      <c r="P1251" s="201"/>
      <c r="Q1251" s="201"/>
      <c r="R1251" s="201"/>
      <c r="S1251" s="201"/>
      <c r="T1251" s="201"/>
      <c r="U1251" s="201"/>
      <c r="V1251" s="201"/>
      <c r="W1251" s="201"/>
      <c r="X1251" s="201"/>
      <c r="Y1251" s="201"/>
      <c r="Z1251" s="201"/>
      <c r="AA1251" s="201"/>
      <c r="AB1251" s="201"/>
      <c r="AC1251" s="201"/>
      <c r="AD1251" s="201"/>
      <c r="AE1251" s="201"/>
      <c r="AF1251" s="201"/>
      <c r="AG1251" s="201"/>
      <c r="AH1251" s="201"/>
      <c r="AI1251" s="201"/>
      <c r="AJ1251" s="201"/>
      <c r="AK1251" s="201"/>
      <c r="AL1251" s="201"/>
      <c r="AM1251" s="201"/>
      <c r="AN1251" s="201"/>
      <c r="AO1251" s="201"/>
      <c r="AT1251" s="201"/>
      <c r="BK1251" s="201"/>
      <c r="BL1251" s="201"/>
      <c r="BM1251" s="201"/>
    </row>
    <row r="1252" spans="1:65" ht="21" customHeight="1">
      <c r="A1252" s="201"/>
      <c r="B1252" s="201"/>
      <c r="C1252" s="201"/>
      <c r="D1252" s="201"/>
      <c r="G1252" s="263"/>
      <c r="I1252" s="201"/>
      <c r="J1252" s="201"/>
      <c r="K1252" s="201"/>
      <c r="L1252" s="201"/>
      <c r="M1252" s="201"/>
      <c r="N1252" s="201"/>
      <c r="O1252" s="201"/>
      <c r="P1252" s="201"/>
      <c r="Q1252" s="201"/>
      <c r="R1252" s="201"/>
      <c r="S1252" s="201"/>
      <c r="T1252" s="201"/>
      <c r="U1252" s="201"/>
      <c r="V1252" s="201"/>
      <c r="W1252" s="201"/>
      <c r="X1252" s="201"/>
      <c r="Y1252" s="201"/>
      <c r="Z1252" s="201"/>
      <c r="AA1252" s="201"/>
      <c r="AB1252" s="201"/>
      <c r="AC1252" s="201"/>
      <c r="AD1252" s="201"/>
      <c r="AE1252" s="201"/>
      <c r="AF1252" s="201"/>
      <c r="AG1252" s="201"/>
      <c r="AH1252" s="201"/>
      <c r="AI1252" s="201"/>
      <c r="AJ1252" s="201"/>
      <c r="AK1252" s="201"/>
      <c r="AL1252" s="201"/>
      <c r="AM1252" s="201"/>
      <c r="AN1252" s="201"/>
      <c r="AO1252" s="201"/>
      <c r="AT1252" s="201"/>
      <c r="BK1252" s="201"/>
      <c r="BL1252" s="201"/>
      <c r="BM1252" s="201"/>
    </row>
    <row r="1253" spans="1:65" ht="21" customHeight="1">
      <c r="A1253" s="201"/>
      <c r="B1253" s="201"/>
      <c r="C1253" s="201"/>
      <c r="D1253" s="201"/>
      <c r="G1253" s="263"/>
      <c r="I1253" s="201"/>
      <c r="J1253" s="201"/>
      <c r="K1253" s="201"/>
      <c r="L1253" s="201"/>
      <c r="M1253" s="201"/>
      <c r="N1253" s="201"/>
      <c r="O1253" s="201"/>
      <c r="P1253" s="201"/>
      <c r="Q1253" s="201"/>
      <c r="R1253" s="201"/>
      <c r="S1253" s="201"/>
      <c r="T1253" s="201"/>
      <c r="U1253" s="201"/>
      <c r="V1253" s="201"/>
      <c r="W1253" s="201"/>
      <c r="X1253" s="201"/>
      <c r="Y1253" s="201"/>
      <c r="Z1253" s="201"/>
      <c r="AA1253" s="201"/>
      <c r="AB1253" s="201"/>
      <c r="AC1253" s="201"/>
      <c r="AD1253" s="201"/>
      <c r="AE1253" s="201"/>
      <c r="AF1253" s="201"/>
      <c r="AG1253" s="201"/>
      <c r="AH1253" s="201"/>
      <c r="AI1253" s="201"/>
      <c r="AJ1253" s="201"/>
      <c r="AK1253" s="201"/>
      <c r="AL1253" s="201"/>
      <c r="AM1253" s="201"/>
      <c r="AN1253" s="201"/>
      <c r="AO1253" s="201"/>
      <c r="AT1253" s="201"/>
      <c r="BK1253" s="201"/>
      <c r="BL1253" s="201"/>
      <c r="BM1253" s="201"/>
    </row>
    <row r="1254" spans="1:65" ht="21" customHeight="1">
      <c r="A1254" s="201"/>
      <c r="B1254" s="201"/>
      <c r="C1254" s="201"/>
      <c r="D1254" s="201"/>
      <c r="G1254" s="263"/>
      <c r="I1254" s="201"/>
      <c r="J1254" s="201"/>
      <c r="K1254" s="201"/>
      <c r="L1254" s="201"/>
      <c r="M1254" s="201"/>
      <c r="N1254" s="201"/>
      <c r="O1254" s="201"/>
      <c r="P1254" s="201"/>
      <c r="Q1254" s="201"/>
      <c r="R1254" s="201"/>
      <c r="S1254" s="201"/>
      <c r="T1254" s="201"/>
      <c r="U1254" s="201"/>
      <c r="V1254" s="201"/>
      <c r="W1254" s="201"/>
      <c r="X1254" s="201"/>
      <c r="Y1254" s="201"/>
      <c r="Z1254" s="201"/>
      <c r="AA1254" s="201"/>
      <c r="AB1254" s="201"/>
      <c r="AC1254" s="201"/>
      <c r="AD1254" s="201"/>
      <c r="AE1254" s="201"/>
      <c r="AF1254" s="201"/>
      <c r="AG1254" s="201"/>
      <c r="AH1254" s="201"/>
      <c r="AI1254" s="201"/>
      <c r="AJ1254" s="201"/>
      <c r="AK1254" s="201"/>
      <c r="AL1254" s="201"/>
      <c r="AM1254" s="201"/>
      <c r="AN1254" s="201"/>
      <c r="AO1254" s="201"/>
      <c r="AT1254" s="201"/>
      <c r="BK1254" s="201"/>
      <c r="BL1254" s="201"/>
      <c r="BM1254" s="201"/>
    </row>
    <row r="1255" spans="1:65" ht="21" customHeight="1">
      <c r="A1255" s="201"/>
      <c r="B1255" s="201"/>
      <c r="C1255" s="201"/>
      <c r="D1255" s="201"/>
      <c r="G1255" s="263"/>
      <c r="I1255" s="201"/>
      <c r="J1255" s="201"/>
      <c r="K1255" s="201"/>
      <c r="L1255" s="201"/>
      <c r="M1255" s="201"/>
      <c r="N1255" s="201"/>
      <c r="O1255" s="201"/>
      <c r="P1255" s="201"/>
      <c r="Q1255" s="201"/>
      <c r="R1255" s="201"/>
      <c r="S1255" s="201"/>
      <c r="T1255" s="201"/>
      <c r="U1255" s="201"/>
      <c r="V1255" s="201"/>
      <c r="W1255" s="201"/>
      <c r="X1255" s="201"/>
      <c r="Y1255" s="201"/>
      <c r="Z1255" s="201"/>
      <c r="AA1255" s="201"/>
      <c r="AB1255" s="201"/>
      <c r="AC1255" s="201"/>
      <c r="AD1255" s="201"/>
      <c r="AE1255" s="201"/>
      <c r="AF1255" s="201"/>
      <c r="AG1255" s="201"/>
      <c r="AH1255" s="201"/>
      <c r="AI1255" s="201"/>
      <c r="AJ1255" s="201"/>
      <c r="AK1255" s="201"/>
      <c r="AL1255" s="201"/>
      <c r="AM1255" s="201"/>
      <c r="AN1255" s="201"/>
      <c r="AO1255" s="201"/>
      <c r="AT1255" s="201"/>
      <c r="BK1255" s="201"/>
      <c r="BL1255" s="201"/>
      <c r="BM1255" s="201"/>
    </row>
    <row r="1256" spans="1:65" ht="21" customHeight="1">
      <c r="A1256" s="201"/>
      <c r="B1256" s="201"/>
      <c r="C1256" s="201"/>
      <c r="D1256" s="201"/>
      <c r="G1256" s="263"/>
      <c r="I1256" s="201"/>
      <c r="J1256" s="201"/>
      <c r="K1256" s="201"/>
      <c r="L1256" s="201"/>
      <c r="M1256" s="201"/>
      <c r="N1256" s="201"/>
      <c r="O1256" s="201"/>
      <c r="P1256" s="201"/>
      <c r="Q1256" s="201"/>
      <c r="R1256" s="201"/>
      <c r="S1256" s="201"/>
      <c r="T1256" s="201"/>
      <c r="U1256" s="201"/>
      <c r="V1256" s="201"/>
      <c r="W1256" s="201"/>
      <c r="X1256" s="201"/>
      <c r="Y1256" s="201"/>
      <c r="Z1256" s="201"/>
      <c r="AA1256" s="201"/>
      <c r="AB1256" s="201"/>
      <c r="AC1256" s="201"/>
      <c r="AD1256" s="201"/>
      <c r="AE1256" s="201"/>
      <c r="AF1256" s="201"/>
      <c r="AG1256" s="201"/>
      <c r="AH1256" s="201"/>
      <c r="AI1256" s="201"/>
      <c r="AJ1256" s="201"/>
      <c r="AK1256" s="201"/>
      <c r="AL1256" s="201"/>
      <c r="AM1256" s="201"/>
      <c r="AN1256" s="201"/>
      <c r="AO1256" s="201"/>
      <c r="AT1256" s="201"/>
      <c r="BK1256" s="201"/>
      <c r="BL1256" s="201"/>
      <c r="BM1256" s="201"/>
    </row>
    <row r="1257" spans="1:65" ht="21" customHeight="1">
      <c r="A1257" s="201"/>
      <c r="B1257" s="201"/>
      <c r="C1257" s="201"/>
      <c r="D1257" s="201"/>
      <c r="G1257" s="263"/>
      <c r="I1257" s="201"/>
      <c r="J1257" s="201"/>
      <c r="K1257" s="201"/>
      <c r="L1257" s="201"/>
      <c r="M1257" s="201"/>
      <c r="N1257" s="201"/>
      <c r="O1257" s="201"/>
      <c r="P1257" s="201"/>
      <c r="Q1257" s="201"/>
      <c r="R1257" s="201"/>
      <c r="S1257" s="201"/>
      <c r="T1257" s="201"/>
      <c r="U1257" s="201"/>
      <c r="V1257" s="201"/>
      <c r="W1257" s="201"/>
      <c r="X1257" s="201"/>
      <c r="Y1257" s="201"/>
      <c r="Z1257" s="201"/>
      <c r="AA1257" s="201"/>
      <c r="AB1257" s="201"/>
      <c r="AC1257" s="201"/>
      <c r="AD1257" s="201"/>
      <c r="AE1257" s="201"/>
      <c r="AF1257" s="201"/>
      <c r="AG1257" s="201"/>
      <c r="AH1257" s="201"/>
      <c r="AI1257" s="201"/>
      <c r="AJ1257" s="201"/>
      <c r="AK1257" s="201"/>
      <c r="AL1257" s="201"/>
      <c r="AM1257" s="201"/>
      <c r="AN1257" s="201"/>
      <c r="AO1257" s="201"/>
      <c r="AT1257" s="201"/>
      <c r="BK1257" s="201"/>
      <c r="BL1257" s="201"/>
      <c r="BM1257" s="201"/>
    </row>
    <row r="1258" spans="1:65" ht="21" customHeight="1">
      <c r="A1258" s="201"/>
      <c r="B1258" s="201"/>
      <c r="C1258" s="201"/>
      <c r="D1258" s="201"/>
      <c r="G1258" s="263"/>
      <c r="I1258" s="201"/>
      <c r="J1258" s="201"/>
      <c r="K1258" s="201"/>
      <c r="L1258" s="201"/>
      <c r="M1258" s="201"/>
      <c r="N1258" s="201"/>
      <c r="O1258" s="201"/>
      <c r="P1258" s="201"/>
      <c r="Q1258" s="201"/>
      <c r="R1258" s="201"/>
      <c r="S1258" s="201"/>
      <c r="T1258" s="201"/>
      <c r="U1258" s="201"/>
      <c r="V1258" s="201"/>
      <c r="W1258" s="201"/>
      <c r="X1258" s="201"/>
      <c r="Y1258" s="201"/>
      <c r="Z1258" s="201"/>
      <c r="AA1258" s="201"/>
      <c r="AB1258" s="201"/>
      <c r="AC1258" s="201"/>
      <c r="AD1258" s="201"/>
      <c r="AE1258" s="201"/>
      <c r="AF1258" s="201"/>
      <c r="AG1258" s="201"/>
      <c r="AH1258" s="201"/>
      <c r="AI1258" s="201"/>
      <c r="AJ1258" s="201"/>
      <c r="AK1258" s="201"/>
      <c r="AL1258" s="201"/>
      <c r="AM1258" s="201"/>
      <c r="AN1258" s="201"/>
      <c r="AO1258" s="201"/>
      <c r="AT1258" s="201"/>
      <c r="BK1258" s="201"/>
      <c r="BL1258" s="201"/>
      <c r="BM1258" s="201"/>
    </row>
    <row r="1259" spans="1:65" ht="21" customHeight="1">
      <c r="A1259" s="201"/>
      <c r="B1259" s="201"/>
      <c r="C1259" s="201"/>
      <c r="D1259" s="201"/>
      <c r="G1259" s="263"/>
      <c r="I1259" s="201"/>
      <c r="J1259" s="201"/>
      <c r="K1259" s="201"/>
      <c r="L1259" s="201"/>
      <c r="M1259" s="201"/>
      <c r="N1259" s="201"/>
      <c r="O1259" s="201"/>
      <c r="P1259" s="201"/>
      <c r="Q1259" s="201"/>
      <c r="R1259" s="201"/>
      <c r="S1259" s="201"/>
      <c r="T1259" s="201"/>
      <c r="U1259" s="201"/>
      <c r="V1259" s="201"/>
      <c r="W1259" s="201"/>
      <c r="X1259" s="201"/>
      <c r="Y1259" s="201"/>
      <c r="Z1259" s="201"/>
      <c r="AA1259" s="201"/>
      <c r="AB1259" s="201"/>
      <c r="AC1259" s="201"/>
      <c r="AD1259" s="201"/>
      <c r="AE1259" s="201"/>
      <c r="AF1259" s="201"/>
      <c r="AG1259" s="201"/>
      <c r="AH1259" s="201"/>
      <c r="AI1259" s="201"/>
      <c r="AJ1259" s="201"/>
      <c r="AK1259" s="201"/>
      <c r="AL1259" s="201"/>
      <c r="AM1259" s="201"/>
      <c r="AN1259" s="201"/>
      <c r="AO1259" s="201"/>
      <c r="AT1259" s="201"/>
      <c r="BK1259" s="201"/>
      <c r="BL1259" s="201"/>
      <c r="BM1259" s="201"/>
    </row>
    <row r="1260" spans="1:65" ht="21" customHeight="1">
      <c r="A1260" s="201"/>
      <c r="B1260" s="201"/>
      <c r="C1260" s="201"/>
      <c r="D1260" s="201"/>
      <c r="G1260" s="263"/>
      <c r="I1260" s="201"/>
      <c r="J1260" s="201"/>
      <c r="K1260" s="201"/>
      <c r="L1260" s="201"/>
      <c r="M1260" s="201"/>
      <c r="N1260" s="201"/>
      <c r="O1260" s="201"/>
      <c r="P1260" s="201"/>
      <c r="Q1260" s="201"/>
      <c r="R1260" s="201"/>
      <c r="S1260" s="201"/>
      <c r="T1260" s="201"/>
      <c r="U1260" s="201"/>
      <c r="V1260" s="201"/>
      <c r="W1260" s="201"/>
      <c r="X1260" s="201"/>
      <c r="Y1260" s="201"/>
      <c r="Z1260" s="201"/>
      <c r="AA1260" s="201"/>
      <c r="AB1260" s="201"/>
      <c r="AC1260" s="201"/>
      <c r="AD1260" s="201"/>
      <c r="AE1260" s="201"/>
      <c r="AF1260" s="201"/>
      <c r="AG1260" s="201"/>
      <c r="AH1260" s="201"/>
      <c r="AI1260" s="201"/>
      <c r="AJ1260" s="201"/>
      <c r="AK1260" s="201"/>
      <c r="AL1260" s="201"/>
      <c r="AM1260" s="201"/>
      <c r="AN1260" s="201"/>
      <c r="AO1260" s="201"/>
      <c r="AT1260" s="201"/>
      <c r="BK1260" s="201"/>
      <c r="BL1260" s="201"/>
      <c r="BM1260" s="201"/>
    </row>
    <row r="1261" spans="1:65" ht="21" customHeight="1">
      <c r="A1261" s="201"/>
      <c r="B1261" s="201"/>
      <c r="C1261" s="201"/>
      <c r="D1261" s="201"/>
      <c r="G1261" s="263"/>
      <c r="I1261" s="201"/>
      <c r="J1261" s="201"/>
      <c r="K1261" s="201"/>
      <c r="L1261" s="201"/>
      <c r="M1261" s="201"/>
      <c r="N1261" s="201"/>
      <c r="O1261" s="201"/>
      <c r="P1261" s="201"/>
      <c r="Q1261" s="201"/>
      <c r="R1261" s="201"/>
      <c r="S1261" s="201"/>
      <c r="T1261" s="201"/>
      <c r="U1261" s="201"/>
      <c r="V1261" s="201"/>
      <c r="W1261" s="201"/>
      <c r="X1261" s="201"/>
      <c r="Y1261" s="201"/>
      <c r="Z1261" s="201"/>
      <c r="AA1261" s="201"/>
      <c r="AB1261" s="201"/>
      <c r="AC1261" s="201"/>
      <c r="AD1261" s="201"/>
      <c r="AE1261" s="201"/>
      <c r="AF1261" s="201"/>
      <c r="AG1261" s="201"/>
      <c r="AH1261" s="201"/>
      <c r="AI1261" s="201"/>
      <c r="AJ1261" s="201"/>
      <c r="AK1261" s="201"/>
      <c r="AL1261" s="201"/>
      <c r="AM1261" s="201"/>
      <c r="AN1261" s="201"/>
      <c r="AO1261" s="201"/>
      <c r="AT1261" s="201"/>
      <c r="BK1261" s="201"/>
      <c r="BL1261" s="201"/>
      <c r="BM1261" s="201"/>
    </row>
    <row r="1262" spans="1:65" ht="21" customHeight="1">
      <c r="A1262" s="201"/>
      <c r="B1262" s="201"/>
      <c r="C1262" s="201"/>
      <c r="D1262" s="201"/>
      <c r="G1262" s="263"/>
      <c r="I1262" s="201"/>
      <c r="J1262" s="201"/>
      <c r="K1262" s="201"/>
      <c r="L1262" s="201"/>
      <c r="M1262" s="201"/>
      <c r="N1262" s="201"/>
      <c r="O1262" s="201"/>
      <c r="P1262" s="201"/>
      <c r="Q1262" s="201"/>
      <c r="R1262" s="201"/>
      <c r="S1262" s="201"/>
      <c r="T1262" s="201"/>
      <c r="U1262" s="201"/>
      <c r="V1262" s="201"/>
      <c r="W1262" s="201"/>
      <c r="X1262" s="201"/>
      <c r="Y1262" s="201"/>
      <c r="Z1262" s="201"/>
      <c r="AA1262" s="201"/>
      <c r="AB1262" s="201"/>
      <c r="AC1262" s="201"/>
      <c r="AD1262" s="201"/>
      <c r="AE1262" s="201"/>
      <c r="AF1262" s="201"/>
      <c r="AG1262" s="201"/>
      <c r="AH1262" s="201"/>
      <c r="AI1262" s="201"/>
      <c r="AJ1262" s="201"/>
      <c r="AK1262" s="201"/>
      <c r="AL1262" s="201"/>
      <c r="AM1262" s="201"/>
      <c r="AN1262" s="201"/>
      <c r="AO1262" s="201"/>
      <c r="AT1262" s="201"/>
      <c r="BK1262" s="201"/>
      <c r="BL1262" s="201"/>
      <c r="BM1262" s="201"/>
    </row>
    <row r="1263" spans="1:65" ht="21" customHeight="1">
      <c r="A1263" s="201"/>
      <c r="B1263" s="201"/>
      <c r="C1263" s="201"/>
      <c r="D1263" s="201"/>
      <c r="G1263" s="263"/>
      <c r="I1263" s="201"/>
      <c r="J1263" s="201"/>
      <c r="K1263" s="201"/>
      <c r="L1263" s="201"/>
      <c r="M1263" s="201"/>
      <c r="N1263" s="201"/>
      <c r="O1263" s="201"/>
      <c r="P1263" s="201"/>
      <c r="Q1263" s="201"/>
      <c r="R1263" s="201"/>
      <c r="S1263" s="201"/>
      <c r="T1263" s="201"/>
      <c r="U1263" s="201"/>
      <c r="V1263" s="201"/>
      <c r="W1263" s="201"/>
      <c r="X1263" s="201"/>
      <c r="Y1263" s="201"/>
      <c r="Z1263" s="201"/>
      <c r="AA1263" s="201"/>
      <c r="AB1263" s="201"/>
      <c r="AC1263" s="201"/>
      <c r="AD1263" s="201"/>
      <c r="AE1263" s="201"/>
      <c r="AF1263" s="201"/>
      <c r="AG1263" s="201"/>
      <c r="AH1263" s="201"/>
      <c r="AI1263" s="201"/>
      <c r="AJ1263" s="201"/>
      <c r="AK1263" s="201"/>
      <c r="AL1263" s="201"/>
      <c r="AM1263" s="201"/>
      <c r="AN1263" s="201"/>
      <c r="AO1263" s="201"/>
      <c r="AT1263" s="201"/>
      <c r="BK1263" s="201"/>
      <c r="BL1263" s="201"/>
      <c r="BM1263" s="201"/>
    </row>
    <row r="1264" spans="1:65" ht="21" customHeight="1">
      <c r="A1264" s="201"/>
      <c r="B1264" s="201"/>
      <c r="C1264" s="201"/>
      <c r="D1264" s="201"/>
      <c r="G1264" s="263"/>
      <c r="I1264" s="201"/>
      <c r="J1264" s="201"/>
      <c r="K1264" s="201"/>
      <c r="L1264" s="201"/>
      <c r="M1264" s="201"/>
      <c r="N1264" s="201"/>
      <c r="O1264" s="201"/>
      <c r="P1264" s="201"/>
      <c r="Q1264" s="201"/>
      <c r="R1264" s="201"/>
      <c r="S1264" s="201"/>
      <c r="T1264" s="201"/>
      <c r="U1264" s="201"/>
      <c r="V1264" s="201"/>
      <c r="W1264" s="201"/>
      <c r="X1264" s="201"/>
      <c r="Y1264" s="201"/>
      <c r="Z1264" s="201"/>
      <c r="AA1264" s="201"/>
      <c r="AB1264" s="201"/>
      <c r="AC1264" s="201"/>
      <c r="AD1264" s="201"/>
      <c r="AE1264" s="201"/>
      <c r="AF1264" s="201"/>
      <c r="AG1264" s="201"/>
      <c r="AH1264" s="201"/>
      <c r="AI1264" s="201"/>
      <c r="AJ1264" s="201"/>
      <c r="AK1264" s="201"/>
      <c r="AL1264" s="201"/>
      <c r="AM1264" s="201"/>
      <c r="AN1264" s="201"/>
      <c r="AO1264" s="201"/>
      <c r="AT1264" s="201"/>
      <c r="BK1264" s="201"/>
      <c r="BL1264" s="201"/>
      <c r="BM1264" s="201"/>
    </row>
    <row r="1265" spans="1:65" ht="21" customHeight="1">
      <c r="A1265" s="201"/>
      <c r="B1265" s="201"/>
      <c r="C1265" s="201"/>
      <c r="D1265" s="201"/>
      <c r="G1265" s="263"/>
      <c r="I1265" s="201"/>
      <c r="J1265" s="201"/>
      <c r="K1265" s="201"/>
      <c r="L1265" s="201"/>
      <c r="M1265" s="201"/>
      <c r="N1265" s="201"/>
      <c r="O1265" s="201"/>
      <c r="P1265" s="201"/>
      <c r="Q1265" s="201"/>
      <c r="R1265" s="201"/>
      <c r="S1265" s="201"/>
      <c r="T1265" s="201"/>
      <c r="U1265" s="201"/>
      <c r="V1265" s="201"/>
      <c r="W1265" s="201"/>
      <c r="X1265" s="201"/>
      <c r="Y1265" s="201"/>
      <c r="Z1265" s="201"/>
      <c r="AA1265" s="201"/>
      <c r="AB1265" s="201"/>
      <c r="AC1265" s="201"/>
      <c r="AD1265" s="201"/>
      <c r="AE1265" s="201"/>
      <c r="AF1265" s="201"/>
      <c r="AG1265" s="201"/>
      <c r="AH1265" s="201"/>
      <c r="AI1265" s="201"/>
      <c r="AJ1265" s="201"/>
      <c r="AK1265" s="201"/>
      <c r="AL1265" s="201"/>
      <c r="AM1265" s="201"/>
      <c r="AN1265" s="201"/>
      <c r="AO1265" s="201"/>
      <c r="AT1265" s="201"/>
      <c r="BK1265" s="201"/>
      <c r="BL1265" s="201"/>
      <c r="BM1265" s="201"/>
    </row>
    <row r="1266" spans="1:65" ht="21" customHeight="1">
      <c r="A1266" s="201"/>
      <c r="B1266" s="201"/>
      <c r="C1266" s="201"/>
      <c r="D1266" s="201"/>
      <c r="G1266" s="263"/>
      <c r="I1266" s="201"/>
      <c r="J1266" s="201"/>
      <c r="K1266" s="201"/>
      <c r="L1266" s="201"/>
      <c r="M1266" s="201"/>
      <c r="N1266" s="201"/>
      <c r="O1266" s="201"/>
      <c r="P1266" s="201"/>
      <c r="Q1266" s="201"/>
      <c r="R1266" s="201"/>
      <c r="S1266" s="201"/>
      <c r="T1266" s="201"/>
      <c r="U1266" s="201"/>
      <c r="V1266" s="201"/>
      <c r="W1266" s="201"/>
      <c r="X1266" s="201"/>
      <c r="Y1266" s="201"/>
      <c r="Z1266" s="201"/>
      <c r="AA1266" s="201"/>
      <c r="AB1266" s="201"/>
      <c r="AC1266" s="201"/>
      <c r="AD1266" s="201"/>
      <c r="AE1266" s="201"/>
      <c r="AF1266" s="201"/>
      <c r="AG1266" s="201"/>
      <c r="AH1266" s="201"/>
      <c r="AI1266" s="201"/>
      <c r="AJ1266" s="201"/>
      <c r="AK1266" s="201"/>
      <c r="AL1266" s="201"/>
      <c r="AM1266" s="201"/>
      <c r="AN1266" s="201"/>
      <c r="AO1266" s="201"/>
      <c r="AT1266" s="201"/>
      <c r="BK1266" s="201"/>
      <c r="BL1266" s="201"/>
      <c r="BM1266" s="201"/>
    </row>
    <row r="1267" spans="1:65" ht="21" customHeight="1">
      <c r="A1267" s="201"/>
      <c r="B1267" s="201"/>
      <c r="C1267" s="201"/>
      <c r="D1267" s="201"/>
      <c r="G1267" s="263"/>
      <c r="I1267" s="201"/>
      <c r="J1267" s="201"/>
      <c r="K1267" s="201"/>
      <c r="L1267" s="201"/>
      <c r="M1267" s="201"/>
      <c r="N1267" s="201"/>
      <c r="O1267" s="201"/>
      <c r="P1267" s="201"/>
      <c r="Q1267" s="201"/>
      <c r="R1267" s="201"/>
      <c r="S1267" s="201"/>
      <c r="T1267" s="201"/>
      <c r="U1267" s="201"/>
      <c r="V1267" s="201"/>
      <c r="W1267" s="201"/>
      <c r="X1267" s="201"/>
      <c r="Y1267" s="201"/>
      <c r="Z1267" s="201"/>
      <c r="AA1267" s="201"/>
      <c r="AB1267" s="201"/>
      <c r="AC1267" s="201"/>
      <c r="AD1267" s="201"/>
      <c r="AE1267" s="201"/>
      <c r="AF1267" s="201"/>
      <c r="AG1267" s="201"/>
      <c r="AH1267" s="201"/>
      <c r="AI1267" s="201"/>
      <c r="AJ1267" s="201"/>
      <c r="AK1267" s="201"/>
      <c r="AL1267" s="201"/>
      <c r="AM1267" s="201"/>
      <c r="AN1267" s="201"/>
      <c r="AO1267" s="201"/>
      <c r="AT1267" s="201"/>
      <c r="BK1267" s="201"/>
      <c r="BL1267" s="201"/>
      <c r="BM1267" s="201"/>
    </row>
    <row r="1268" spans="1:65" ht="21" customHeight="1">
      <c r="A1268" s="201"/>
      <c r="B1268" s="201"/>
      <c r="C1268" s="201"/>
      <c r="D1268" s="201"/>
      <c r="G1268" s="263"/>
      <c r="I1268" s="201"/>
      <c r="J1268" s="201"/>
      <c r="K1268" s="201"/>
      <c r="L1268" s="201"/>
      <c r="M1268" s="201"/>
      <c r="N1268" s="201"/>
      <c r="O1268" s="201"/>
      <c r="P1268" s="201"/>
      <c r="Q1268" s="201"/>
      <c r="R1268" s="201"/>
      <c r="S1268" s="201"/>
      <c r="T1268" s="201"/>
      <c r="U1268" s="201"/>
      <c r="V1268" s="201"/>
      <c r="W1268" s="201"/>
      <c r="X1268" s="201"/>
      <c r="Y1268" s="201"/>
      <c r="Z1268" s="201"/>
      <c r="AA1268" s="201"/>
      <c r="AB1268" s="201"/>
      <c r="AC1268" s="201"/>
      <c r="AD1268" s="201"/>
      <c r="AE1268" s="201"/>
      <c r="AF1268" s="201"/>
      <c r="AG1268" s="201"/>
      <c r="AH1268" s="201"/>
      <c r="AI1268" s="201"/>
      <c r="AJ1268" s="201"/>
      <c r="AK1268" s="201"/>
      <c r="AL1268" s="201"/>
      <c r="AM1268" s="201"/>
      <c r="AN1268" s="201"/>
      <c r="AO1268" s="201"/>
      <c r="AT1268" s="201"/>
      <c r="BK1268" s="201"/>
      <c r="BL1268" s="201"/>
      <c r="BM1268" s="201"/>
    </row>
    <row r="1269" spans="1:65" ht="21" customHeight="1">
      <c r="A1269" s="201"/>
      <c r="B1269" s="201"/>
      <c r="C1269" s="201"/>
      <c r="D1269" s="201"/>
      <c r="G1269" s="263"/>
      <c r="I1269" s="201"/>
      <c r="J1269" s="201"/>
      <c r="K1269" s="201"/>
      <c r="L1269" s="201"/>
      <c r="M1269" s="201"/>
      <c r="N1269" s="201"/>
      <c r="O1269" s="201"/>
      <c r="P1269" s="201"/>
      <c r="Q1269" s="201"/>
      <c r="R1269" s="201"/>
      <c r="S1269" s="201"/>
      <c r="T1269" s="201"/>
      <c r="U1269" s="201"/>
      <c r="V1269" s="201"/>
      <c r="W1269" s="201"/>
      <c r="X1269" s="201"/>
      <c r="Y1269" s="201"/>
      <c r="Z1269" s="201"/>
      <c r="AA1269" s="201"/>
      <c r="AB1269" s="201"/>
      <c r="AC1269" s="201"/>
      <c r="AD1269" s="201"/>
      <c r="AE1269" s="201"/>
      <c r="AF1269" s="201"/>
      <c r="AG1269" s="201"/>
      <c r="AH1269" s="201"/>
      <c r="AI1269" s="201"/>
      <c r="AJ1269" s="201"/>
      <c r="AK1269" s="201"/>
      <c r="AL1269" s="201"/>
      <c r="AM1269" s="201"/>
      <c r="AN1269" s="201"/>
      <c r="AO1269" s="201"/>
      <c r="AT1269" s="201"/>
      <c r="BK1269" s="201"/>
      <c r="BL1269" s="201"/>
      <c r="BM1269" s="201"/>
    </row>
    <row r="1270" spans="1:65" ht="21" customHeight="1">
      <c r="A1270" s="201"/>
      <c r="B1270" s="201"/>
      <c r="C1270" s="201"/>
      <c r="D1270" s="201"/>
      <c r="G1270" s="263"/>
      <c r="I1270" s="201"/>
      <c r="J1270" s="201"/>
      <c r="K1270" s="201"/>
      <c r="L1270" s="201"/>
      <c r="M1270" s="201"/>
      <c r="N1270" s="201"/>
      <c r="O1270" s="201"/>
      <c r="P1270" s="201"/>
      <c r="Q1270" s="201"/>
      <c r="R1270" s="201"/>
      <c r="S1270" s="201"/>
      <c r="T1270" s="201"/>
      <c r="U1270" s="201"/>
      <c r="V1270" s="201"/>
      <c r="W1270" s="201"/>
      <c r="X1270" s="201"/>
      <c r="Y1270" s="201"/>
      <c r="Z1270" s="201"/>
      <c r="AA1270" s="201"/>
      <c r="AB1270" s="201"/>
      <c r="AC1270" s="201"/>
      <c r="AD1270" s="201"/>
      <c r="AE1270" s="201"/>
      <c r="AF1270" s="201"/>
      <c r="AG1270" s="201"/>
      <c r="AH1270" s="201"/>
      <c r="AI1270" s="201"/>
      <c r="AJ1270" s="201"/>
      <c r="AK1270" s="201"/>
      <c r="AL1270" s="201"/>
      <c r="AM1270" s="201"/>
      <c r="AN1270" s="201"/>
      <c r="AO1270" s="201"/>
      <c r="AT1270" s="201"/>
      <c r="BK1270" s="201"/>
      <c r="BL1270" s="201"/>
      <c r="BM1270" s="201"/>
    </row>
    <row r="1271" spans="1:65" ht="21" customHeight="1">
      <c r="A1271" s="201"/>
      <c r="B1271" s="201"/>
      <c r="C1271" s="201"/>
      <c r="D1271" s="201"/>
      <c r="G1271" s="263"/>
      <c r="I1271" s="201"/>
      <c r="J1271" s="201"/>
      <c r="K1271" s="201"/>
      <c r="L1271" s="201"/>
      <c r="M1271" s="201"/>
      <c r="N1271" s="201"/>
      <c r="O1271" s="201"/>
      <c r="P1271" s="201"/>
      <c r="Q1271" s="201"/>
      <c r="R1271" s="201"/>
      <c r="S1271" s="201"/>
      <c r="T1271" s="201"/>
      <c r="U1271" s="201"/>
      <c r="V1271" s="201"/>
      <c r="W1271" s="201"/>
      <c r="X1271" s="201"/>
      <c r="Y1271" s="201"/>
      <c r="Z1271" s="201"/>
      <c r="AA1271" s="201"/>
      <c r="AB1271" s="201"/>
      <c r="AC1271" s="201"/>
      <c r="AD1271" s="201"/>
      <c r="AE1271" s="201"/>
      <c r="AF1271" s="201"/>
      <c r="AG1271" s="201"/>
      <c r="AH1271" s="201"/>
      <c r="AI1271" s="201"/>
      <c r="AJ1271" s="201"/>
      <c r="AK1271" s="201"/>
      <c r="AL1271" s="201"/>
      <c r="AM1271" s="201"/>
      <c r="AN1271" s="201"/>
      <c r="AO1271" s="201"/>
      <c r="AT1271" s="201"/>
      <c r="BK1271" s="201"/>
      <c r="BL1271" s="201"/>
      <c r="BM1271" s="201"/>
    </row>
    <row r="1272" spans="1:65" ht="21" customHeight="1">
      <c r="A1272" s="201"/>
      <c r="B1272" s="201"/>
      <c r="C1272" s="201"/>
      <c r="D1272" s="201"/>
      <c r="G1272" s="263"/>
      <c r="I1272" s="201"/>
      <c r="J1272" s="201"/>
      <c r="K1272" s="201"/>
      <c r="L1272" s="201"/>
      <c r="M1272" s="201"/>
      <c r="N1272" s="201"/>
      <c r="O1272" s="201"/>
      <c r="P1272" s="201"/>
      <c r="Q1272" s="201"/>
      <c r="R1272" s="201"/>
      <c r="S1272" s="201"/>
      <c r="T1272" s="201"/>
      <c r="U1272" s="201"/>
      <c r="V1272" s="201"/>
      <c r="W1272" s="201"/>
      <c r="X1272" s="201"/>
      <c r="Y1272" s="201"/>
      <c r="Z1272" s="201"/>
      <c r="AA1272" s="201"/>
      <c r="AB1272" s="201"/>
      <c r="AC1272" s="201"/>
      <c r="AD1272" s="201"/>
      <c r="AE1272" s="201"/>
      <c r="AF1272" s="201"/>
      <c r="AG1272" s="201"/>
      <c r="AH1272" s="201"/>
      <c r="AI1272" s="201"/>
      <c r="AJ1272" s="201"/>
      <c r="AK1272" s="201"/>
      <c r="AL1272" s="201"/>
      <c r="AM1272" s="201"/>
      <c r="AN1272" s="201"/>
      <c r="AO1272" s="201"/>
      <c r="AT1272" s="201"/>
      <c r="BK1272" s="201"/>
      <c r="BL1272" s="201"/>
      <c r="BM1272" s="201"/>
    </row>
    <row r="1273" spans="1:65" ht="21" customHeight="1">
      <c r="A1273" s="201"/>
      <c r="B1273" s="201"/>
      <c r="C1273" s="201"/>
      <c r="D1273" s="201"/>
      <c r="G1273" s="263"/>
      <c r="I1273" s="201"/>
      <c r="J1273" s="201"/>
      <c r="K1273" s="201"/>
      <c r="L1273" s="201"/>
      <c r="M1273" s="201"/>
      <c r="N1273" s="201"/>
      <c r="O1273" s="201"/>
      <c r="P1273" s="201"/>
      <c r="Q1273" s="201"/>
      <c r="R1273" s="201"/>
      <c r="S1273" s="201"/>
      <c r="T1273" s="201"/>
      <c r="U1273" s="201"/>
      <c r="V1273" s="201"/>
      <c r="W1273" s="201"/>
      <c r="X1273" s="201"/>
      <c r="Y1273" s="201"/>
      <c r="Z1273" s="201"/>
      <c r="AA1273" s="201"/>
      <c r="AB1273" s="201"/>
      <c r="AC1273" s="201"/>
      <c r="AD1273" s="201"/>
      <c r="AE1273" s="201"/>
      <c r="AF1273" s="201"/>
      <c r="AG1273" s="201"/>
      <c r="AH1273" s="201"/>
      <c r="AI1273" s="201"/>
      <c r="AJ1273" s="201"/>
      <c r="AK1273" s="201"/>
      <c r="AL1273" s="201"/>
      <c r="AM1273" s="201"/>
      <c r="AN1273" s="201"/>
      <c r="AO1273" s="201"/>
      <c r="AT1273" s="201"/>
      <c r="BK1273" s="201"/>
      <c r="BL1273" s="201"/>
      <c r="BM1273" s="201"/>
    </row>
    <row r="1274" spans="1:65" ht="21" customHeight="1">
      <c r="A1274" s="201"/>
      <c r="B1274" s="201"/>
      <c r="C1274" s="201"/>
      <c r="D1274" s="201"/>
      <c r="G1274" s="263"/>
      <c r="I1274" s="201"/>
      <c r="J1274" s="201"/>
      <c r="K1274" s="201"/>
      <c r="L1274" s="201"/>
      <c r="M1274" s="201"/>
      <c r="N1274" s="201"/>
      <c r="O1274" s="201"/>
      <c r="P1274" s="201"/>
      <c r="Q1274" s="201"/>
      <c r="R1274" s="201"/>
      <c r="S1274" s="201"/>
      <c r="T1274" s="201"/>
      <c r="U1274" s="201"/>
      <c r="V1274" s="201"/>
      <c r="W1274" s="201"/>
      <c r="X1274" s="201"/>
      <c r="Y1274" s="201"/>
      <c r="Z1274" s="201"/>
      <c r="AA1274" s="201"/>
      <c r="AB1274" s="201"/>
      <c r="AC1274" s="201"/>
      <c r="AD1274" s="201"/>
      <c r="AE1274" s="201"/>
      <c r="AF1274" s="201"/>
      <c r="AG1274" s="201"/>
      <c r="AH1274" s="201"/>
      <c r="AI1274" s="201"/>
      <c r="AJ1274" s="201"/>
      <c r="AK1274" s="201"/>
      <c r="AL1274" s="201"/>
      <c r="AM1274" s="201"/>
      <c r="AN1274" s="201"/>
      <c r="AO1274" s="201"/>
      <c r="AT1274" s="201"/>
      <c r="BK1274" s="201"/>
      <c r="BL1274" s="201"/>
      <c r="BM1274" s="201"/>
    </row>
    <row r="1275" spans="1:65" ht="21" customHeight="1">
      <c r="A1275" s="201"/>
      <c r="B1275" s="201"/>
      <c r="C1275" s="201"/>
      <c r="D1275" s="201"/>
      <c r="G1275" s="263"/>
      <c r="I1275" s="201"/>
      <c r="J1275" s="201"/>
      <c r="K1275" s="201"/>
      <c r="L1275" s="201"/>
      <c r="M1275" s="201"/>
      <c r="N1275" s="201"/>
      <c r="O1275" s="201"/>
      <c r="P1275" s="201"/>
      <c r="Q1275" s="201"/>
      <c r="R1275" s="201"/>
      <c r="S1275" s="201"/>
      <c r="T1275" s="201"/>
      <c r="U1275" s="201"/>
      <c r="V1275" s="201"/>
      <c r="W1275" s="201"/>
      <c r="X1275" s="201"/>
      <c r="Y1275" s="201"/>
      <c r="Z1275" s="201"/>
      <c r="AA1275" s="201"/>
      <c r="AB1275" s="201"/>
      <c r="AC1275" s="201"/>
      <c r="AD1275" s="201"/>
      <c r="AE1275" s="201"/>
      <c r="AF1275" s="201"/>
      <c r="AG1275" s="201"/>
      <c r="AH1275" s="201"/>
      <c r="AI1275" s="201"/>
      <c r="AJ1275" s="201"/>
      <c r="AK1275" s="201"/>
      <c r="AL1275" s="201"/>
      <c r="AM1275" s="201"/>
      <c r="AN1275" s="201"/>
      <c r="AO1275" s="201"/>
      <c r="AT1275" s="201"/>
      <c r="BK1275" s="201"/>
      <c r="BL1275" s="201"/>
      <c r="BM1275" s="201"/>
    </row>
    <row r="1276" spans="1:65" ht="21" customHeight="1">
      <c r="A1276" s="201"/>
      <c r="B1276" s="201"/>
      <c r="C1276" s="201"/>
      <c r="D1276" s="201"/>
      <c r="G1276" s="263"/>
      <c r="I1276" s="201"/>
      <c r="J1276" s="201"/>
      <c r="K1276" s="201"/>
      <c r="L1276" s="201"/>
      <c r="M1276" s="201"/>
      <c r="N1276" s="201"/>
      <c r="O1276" s="201"/>
      <c r="P1276" s="201"/>
      <c r="Q1276" s="201"/>
      <c r="R1276" s="201"/>
      <c r="S1276" s="201"/>
      <c r="T1276" s="201"/>
      <c r="U1276" s="201"/>
      <c r="V1276" s="201"/>
      <c r="W1276" s="201"/>
      <c r="X1276" s="201"/>
      <c r="Y1276" s="201"/>
      <c r="Z1276" s="201"/>
      <c r="AA1276" s="201"/>
      <c r="AB1276" s="201"/>
      <c r="AC1276" s="201"/>
      <c r="AD1276" s="201"/>
      <c r="AE1276" s="201"/>
      <c r="AF1276" s="201"/>
      <c r="AG1276" s="201"/>
      <c r="AH1276" s="201"/>
      <c r="AI1276" s="201"/>
      <c r="AJ1276" s="201"/>
      <c r="AK1276" s="201"/>
      <c r="AL1276" s="201"/>
      <c r="AM1276" s="201"/>
      <c r="AN1276" s="201"/>
      <c r="AO1276" s="201"/>
      <c r="AT1276" s="201"/>
      <c r="BK1276" s="201"/>
      <c r="BL1276" s="201"/>
      <c r="BM1276" s="201"/>
    </row>
    <row r="1277" spans="1:65" ht="21" customHeight="1">
      <c r="A1277" s="201"/>
      <c r="B1277" s="201"/>
      <c r="C1277" s="201"/>
      <c r="D1277" s="201"/>
      <c r="G1277" s="263"/>
      <c r="I1277" s="201"/>
      <c r="J1277" s="201"/>
      <c r="K1277" s="201"/>
      <c r="L1277" s="201"/>
      <c r="M1277" s="201"/>
      <c r="N1277" s="201"/>
      <c r="O1277" s="201"/>
      <c r="P1277" s="201"/>
      <c r="Q1277" s="201"/>
      <c r="R1277" s="201"/>
      <c r="S1277" s="201"/>
      <c r="T1277" s="201"/>
      <c r="U1277" s="201"/>
      <c r="V1277" s="201"/>
      <c r="W1277" s="201"/>
      <c r="X1277" s="201"/>
      <c r="Y1277" s="201"/>
      <c r="Z1277" s="201"/>
      <c r="AA1277" s="201"/>
      <c r="AB1277" s="201"/>
      <c r="AC1277" s="201"/>
      <c r="AD1277" s="201"/>
      <c r="AE1277" s="201"/>
      <c r="AF1277" s="201"/>
      <c r="AG1277" s="201"/>
      <c r="AH1277" s="201"/>
      <c r="AI1277" s="201"/>
      <c r="AJ1277" s="201"/>
      <c r="AK1277" s="201"/>
      <c r="AL1277" s="201"/>
      <c r="AM1277" s="201"/>
      <c r="AN1277" s="201"/>
      <c r="AO1277" s="201"/>
      <c r="AT1277" s="201"/>
      <c r="BK1277" s="201"/>
      <c r="BL1277" s="201"/>
      <c r="BM1277" s="201"/>
    </row>
    <row r="1278" spans="1:65" ht="21" customHeight="1">
      <c r="A1278" s="201"/>
      <c r="B1278" s="201"/>
      <c r="C1278" s="201"/>
      <c r="D1278" s="201"/>
      <c r="G1278" s="263"/>
      <c r="I1278" s="201"/>
      <c r="J1278" s="201"/>
      <c r="K1278" s="201"/>
      <c r="L1278" s="201"/>
      <c r="M1278" s="201"/>
      <c r="N1278" s="201"/>
      <c r="O1278" s="201"/>
      <c r="P1278" s="201"/>
      <c r="Q1278" s="201"/>
      <c r="R1278" s="201"/>
      <c r="S1278" s="201"/>
      <c r="T1278" s="201"/>
      <c r="U1278" s="201"/>
      <c r="V1278" s="201"/>
      <c r="W1278" s="201"/>
      <c r="X1278" s="201"/>
      <c r="Y1278" s="201"/>
      <c r="Z1278" s="201"/>
      <c r="AA1278" s="201"/>
      <c r="AB1278" s="201"/>
      <c r="AC1278" s="201"/>
      <c r="AD1278" s="201"/>
      <c r="AE1278" s="201"/>
      <c r="AF1278" s="201"/>
      <c r="AG1278" s="201"/>
      <c r="AH1278" s="201"/>
      <c r="AI1278" s="201"/>
      <c r="AJ1278" s="201"/>
      <c r="AK1278" s="201"/>
      <c r="AL1278" s="201"/>
      <c r="AM1278" s="201"/>
      <c r="AN1278" s="201"/>
      <c r="AO1278" s="201"/>
      <c r="AT1278" s="201"/>
      <c r="BK1278" s="201"/>
      <c r="BL1278" s="201"/>
      <c r="BM1278" s="201"/>
    </row>
    <row r="1279" spans="1:65" ht="21" customHeight="1">
      <c r="A1279" s="201"/>
      <c r="B1279" s="201"/>
      <c r="C1279" s="201"/>
      <c r="D1279" s="201"/>
      <c r="G1279" s="263"/>
      <c r="I1279" s="201"/>
      <c r="J1279" s="201"/>
      <c r="K1279" s="201"/>
      <c r="L1279" s="201"/>
      <c r="M1279" s="201"/>
      <c r="N1279" s="201"/>
      <c r="O1279" s="201"/>
      <c r="P1279" s="201"/>
      <c r="Q1279" s="201"/>
      <c r="R1279" s="201"/>
      <c r="S1279" s="201"/>
      <c r="T1279" s="201"/>
      <c r="U1279" s="201"/>
      <c r="V1279" s="201"/>
      <c r="W1279" s="201"/>
      <c r="X1279" s="201"/>
      <c r="Y1279" s="201"/>
      <c r="Z1279" s="201"/>
      <c r="AA1279" s="201"/>
      <c r="AB1279" s="201"/>
      <c r="AC1279" s="201"/>
      <c r="AD1279" s="201"/>
      <c r="AE1279" s="201"/>
      <c r="AF1279" s="201"/>
      <c r="AG1279" s="201"/>
      <c r="AH1279" s="201"/>
      <c r="AI1279" s="201"/>
      <c r="AJ1279" s="201"/>
      <c r="AK1279" s="201"/>
      <c r="AL1279" s="201"/>
      <c r="AM1279" s="201"/>
      <c r="AN1279" s="201"/>
      <c r="AO1279" s="201"/>
      <c r="AT1279" s="201"/>
      <c r="BK1279" s="201"/>
      <c r="BL1279" s="201"/>
      <c r="BM1279" s="201"/>
    </row>
    <row r="1280" spans="1:65" ht="21" customHeight="1">
      <c r="A1280" s="201"/>
      <c r="B1280" s="201"/>
      <c r="C1280" s="201"/>
      <c r="D1280" s="201"/>
      <c r="G1280" s="263"/>
      <c r="I1280" s="201"/>
      <c r="J1280" s="201"/>
      <c r="K1280" s="201"/>
      <c r="L1280" s="201"/>
      <c r="M1280" s="201"/>
      <c r="N1280" s="201"/>
      <c r="O1280" s="201"/>
      <c r="P1280" s="201"/>
      <c r="Q1280" s="201"/>
      <c r="R1280" s="201"/>
      <c r="S1280" s="201"/>
      <c r="T1280" s="201"/>
      <c r="U1280" s="201"/>
      <c r="V1280" s="201"/>
      <c r="W1280" s="201"/>
      <c r="X1280" s="201"/>
      <c r="Y1280" s="201"/>
      <c r="Z1280" s="201"/>
      <c r="AA1280" s="201"/>
      <c r="AB1280" s="201"/>
      <c r="AC1280" s="201"/>
      <c r="AD1280" s="201"/>
      <c r="AE1280" s="201"/>
      <c r="AF1280" s="201"/>
      <c r="AG1280" s="201"/>
      <c r="AH1280" s="201"/>
      <c r="AI1280" s="201"/>
      <c r="AJ1280" s="201"/>
      <c r="AK1280" s="201"/>
      <c r="AL1280" s="201"/>
      <c r="AM1280" s="201"/>
      <c r="AN1280" s="201"/>
      <c r="AO1280" s="201"/>
      <c r="AT1280" s="201"/>
      <c r="BK1280" s="201"/>
      <c r="BL1280" s="201"/>
      <c r="BM1280" s="201"/>
    </row>
    <row r="1281" spans="1:65" ht="21" customHeight="1">
      <c r="A1281" s="201"/>
      <c r="B1281" s="201"/>
      <c r="C1281" s="201"/>
      <c r="D1281" s="201"/>
      <c r="G1281" s="263"/>
      <c r="I1281" s="201"/>
      <c r="J1281" s="201"/>
      <c r="K1281" s="201"/>
      <c r="L1281" s="201"/>
      <c r="M1281" s="201"/>
      <c r="N1281" s="201"/>
      <c r="O1281" s="201"/>
      <c r="P1281" s="201"/>
      <c r="Q1281" s="201"/>
      <c r="R1281" s="201"/>
      <c r="S1281" s="201"/>
      <c r="T1281" s="201"/>
      <c r="U1281" s="201"/>
      <c r="V1281" s="201"/>
      <c r="W1281" s="201"/>
      <c r="X1281" s="201"/>
      <c r="Y1281" s="201"/>
      <c r="Z1281" s="201"/>
      <c r="AA1281" s="201"/>
      <c r="AB1281" s="201"/>
      <c r="AC1281" s="201"/>
      <c r="AD1281" s="201"/>
      <c r="AE1281" s="201"/>
      <c r="AF1281" s="201"/>
      <c r="AG1281" s="201"/>
      <c r="AH1281" s="201"/>
      <c r="AI1281" s="201"/>
      <c r="AJ1281" s="201"/>
      <c r="AK1281" s="201"/>
      <c r="AL1281" s="201"/>
      <c r="AM1281" s="201"/>
      <c r="AN1281" s="201"/>
      <c r="AO1281" s="201"/>
      <c r="AT1281" s="201"/>
      <c r="BK1281" s="201"/>
      <c r="BL1281" s="201"/>
      <c r="BM1281" s="201"/>
    </row>
    <row r="1282" spans="1:65" ht="21" customHeight="1">
      <c r="A1282" s="201"/>
      <c r="B1282" s="201"/>
      <c r="C1282" s="201"/>
      <c r="D1282" s="201"/>
      <c r="G1282" s="263"/>
      <c r="I1282" s="201"/>
      <c r="J1282" s="201"/>
      <c r="K1282" s="201"/>
      <c r="L1282" s="201"/>
      <c r="M1282" s="201"/>
      <c r="N1282" s="201"/>
      <c r="O1282" s="201"/>
      <c r="P1282" s="201"/>
      <c r="Q1282" s="201"/>
      <c r="R1282" s="201"/>
      <c r="S1282" s="201"/>
      <c r="T1282" s="201"/>
      <c r="U1282" s="201"/>
      <c r="V1282" s="201"/>
      <c r="W1282" s="201"/>
      <c r="X1282" s="201"/>
      <c r="Y1282" s="201"/>
      <c r="Z1282" s="201"/>
      <c r="AA1282" s="201"/>
      <c r="AB1282" s="201"/>
      <c r="AC1282" s="201"/>
      <c r="AD1282" s="201"/>
      <c r="AE1282" s="201"/>
      <c r="AF1282" s="201"/>
      <c r="AG1282" s="201"/>
      <c r="AH1282" s="201"/>
      <c r="AI1282" s="201"/>
      <c r="AJ1282" s="201"/>
      <c r="AK1282" s="201"/>
      <c r="AL1282" s="201"/>
      <c r="AM1282" s="201"/>
      <c r="AN1282" s="201"/>
      <c r="AO1282" s="201"/>
      <c r="AT1282" s="201"/>
      <c r="BK1282" s="201"/>
      <c r="BL1282" s="201"/>
      <c r="BM1282" s="201"/>
    </row>
    <row r="1283" spans="1:65" ht="21" customHeight="1">
      <c r="A1283" s="201"/>
      <c r="B1283" s="201"/>
      <c r="C1283" s="201"/>
      <c r="D1283" s="201"/>
      <c r="G1283" s="263"/>
      <c r="I1283" s="201"/>
      <c r="J1283" s="201"/>
      <c r="K1283" s="201"/>
      <c r="L1283" s="201"/>
      <c r="M1283" s="201"/>
      <c r="N1283" s="201"/>
      <c r="O1283" s="201"/>
      <c r="P1283" s="201"/>
      <c r="Q1283" s="201"/>
      <c r="R1283" s="201"/>
      <c r="S1283" s="201"/>
      <c r="T1283" s="201"/>
      <c r="U1283" s="201"/>
      <c r="V1283" s="201"/>
      <c r="W1283" s="201"/>
      <c r="X1283" s="201"/>
      <c r="Y1283" s="201"/>
      <c r="Z1283" s="201"/>
      <c r="AA1283" s="201"/>
      <c r="AB1283" s="201"/>
      <c r="AC1283" s="201"/>
      <c r="AD1283" s="201"/>
      <c r="AE1283" s="201"/>
      <c r="AF1283" s="201"/>
      <c r="AG1283" s="201"/>
      <c r="AH1283" s="201"/>
      <c r="AI1283" s="201"/>
      <c r="AJ1283" s="201"/>
      <c r="AK1283" s="201"/>
      <c r="AL1283" s="201"/>
      <c r="AM1283" s="201"/>
      <c r="AN1283" s="201"/>
      <c r="AO1283" s="201"/>
      <c r="AT1283" s="201"/>
      <c r="BK1283" s="201"/>
      <c r="BL1283" s="201"/>
      <c r="BM1283" s="201"/>
    </row>
    <row r="1284" spans="1:65" ht="21" customHeight="1">
      <c r="A1284" s="201"/>
      <c r="B1284" s="201"/>
      <c r="C1284" s="201"/>
      <c r="D1284" s="201"/>
      <c r="G1284" s="263"/>
      <c r="I1284" s="201"/>
      <c r="J1284" s="201"/>
      <c r="K1284" s="201"/>
      <c r="L1284" s="201"/>
      <c r="M1284" s="201"/>
      <c r="N1284" s="201"/>
      <c r="O1284" s="201"/>
      <c r="P1284" s="201"/>
      <c r="Q1284" s="201"/>
      <c r="R1284" s="201"/>
      <c r="S1284" s="201"/>
      <c r="T1284" s="201"/>
      <c r="U1284" s="201"/>
      <c r="V1284" s="201"/>
      <c r="W1284" s="201"/>
      <c r="X1284" s="201"/>
      <c r="Y1284" s="201"/>
      <c r="Z1284" s="201"/>
      <c r="AA1284" s="201"/>
      <c r="AB1284" s="201"/>
      <c r="AC1284" s="201"/>
      <c r="AD1284" s="201"/>
      <c r="AE1284" s="201"/>
      <c r="AF1284" s="201"/>
      <c r="AG1284" s="201"/>
      <c r="AH1284" s="201"/>
      <c r="AI1284" s="201"/>
      <c r="AJ1284" s="201"/>
      <c r="AK1284" s="201"/>
      <c r="AL1284" s="201"/>
      <c r="AM1284" s="201"/>
      <c r="AN1284" s="201"/>
      <c r="AO1284" s="201"/>
      <c r="AT1284" s="201"/>
      <c r="BK1284" s="201"/>
      <c r="BL1284" s="201"/>
      <c r="BM1284" s="201"/>
    </row>
    <row r="1285" spans="1:65" ht="21" customHeight="1">
      <c r="A1285" s="201"/>
      <c r="B1285" s="201"/>
      <c r="C1285" s="201"/>
      <c r="D1285" s="201"/>
      <c r="G1285" s="263"/>
      <c r="I1285" s="201"/>
      <c r="J1285" s="201"/>
      <c r="K1285" s="201"/>
      <c r="L1285" s="201"/>
      <c r="M1285" s="201"/>
      <c r="N1285" s="201"/>
      <c r="O1285" s="201"/>
      <c r="P1285" s="201"/>
      <c r="Q1285" s="201"/>
      <c r="R1285" s="201"/>
      <c r="S1285" s="201"/>
      <c r="T1285" s="201"/>
      <c r="U1285" s="201"/>
      <c r="V1285" s="201"/>
      <c r="W1285" s="201"/>
      <c r="X1285" s="201"/>
      <c r="Y1285" s="201"/>
      <c r="Z1285" s="201"/>
      <c r="AA1285" s="201"/>
      <c r="AB1285" s="201"/>
      <c r="AC1285" s="201"/>
      <c r="AD1285" s="201"/>
      <c r="AE1285" s="201"/>
      <c r="AF1285" s="201"/>
      <c r="AG1285" s="201"/>
      <c r="AH1285" s="201"/>
      <c r="AI1285" s="201"/>
      <c r="AJ1285" s="201"/>
      <c r="AK1285" s="201"/>
      <c r="AL1285" s="201"/>
      <c r="AM1285" s="201"/>
      <c r="AN1285" s="201"/>
      <c r="AO1285" s="201"/>
      <c r="AT1285" s="201"/>
      <c r="BK1285" s="201"/>
      <c r="BL1285" s="201"/>
      <c r="BM1285" s="201"/>
    </row>
    <row r="1286" spans="1:65" ht="21" customHeight="1">
      <c r="A1286" s="201"/>
      <c r="B1286" s="201"/>
      <c r="C1286" s="201"/>
      <c r="D1286" s="201"/>
      <c r="G1286" s="263"/>
      <c r="I1286" s="201"/>
      <c r="J1286" s="201"/>
      <c r="K1286" s="201"/>
      <c r="L1286" s="201"/>
      <c r="M1286" s="201"/>
      <c r="N1286" s="201"/>
      <c r="O1286" s="201"/>
      <c r="P1286" s="201"/>
      <c r="Q1286" s="201"/>
      <c r="R1286" s="201"/>
      <c r="S1286" s="201"/>
      <c r="T1286" s="201"/>
      <c r="U1286" s="201"/>
      <c r="V1286" s="201"/>
      <c r="W1286" s="201"/>
      <c r="X1286" s="201"/>
      <c r="Y1286" s="201"/>
      <c r="Z1286" s="201"/>
      <c r="AA1286" s="201"/>
      <c r="AB1286" s="201"/>
      <c r="AC1286" s="201"/>
      <c r="AD1286" s="201"/>
      <c r="AE1286" s="201"/>
      <c r="AF1286" s="201"/>
      <c r="AG1286" s="201"/>
      <c r="AH1286" s="201"/>
      <c r="AI1286" s="201"/>
      <c r="AJ1286" s="201"/>
      <c r="AK1286" s="201"/>
      <c r="AL1286" s="201"/>
      <c r="AM1286" s="201"/>
      <c r="AN1286" s="201"/>
      <c r="AO1286" s="201"/>
      <c r="AT1286" s="201"/>
      <c r="BK1286" s="201"/>
      <c r="BL1286" s="201"/>
      <c r="BM1286" s="201"/>
    </row>
    <row r="1287" spans="1:65" ht="21" customHeight="1">
      <c r="A1287" s="201"/>
      <c r="B1287" s="201"/>
      <c r="C1287" s="201"/>
      <c r="D1287" s="201"/>
      <c r="G1287" s="263"/>
      <c r="I1287" s="201"/>
      <c r="J1287" s="201"/>
      <c r="K1287" s="201"/>
      <c r="L1287" s="201"/>
      <c r="M1287" s="201"/>
      <c r="N1287" s="201"/>
      <c r="O1287" s="201"/>
      <c r="P1287" s="201"/>
      <c r="Q1287" s="201"/>
      <c r="R1287" s="201"/>
      <c r="S1287" s="201"/>
      <c r="T1287" s="201"/>
      <c r="U1287" s="201"/>
      <c r="V1287" s="201"/>
      <c r="W1287" s="201"/>
      <c r="X1287" s="201"/>
      <c r="Y1287" s="201"/>
      <c r="Z1287" s="201"/>
      <c r="AA1287" s="201"/>
      <c r="AB1287" s="201"/>
      <c r="AC1287" s="201"/>
      <c r="AD1287" s="201"/>
      <c r="AE1287" s="201"/>
      <c r="AF1287" s="201"/>
      <c r="AG1287" s="201"/>
      <c r="AH1287" s="201"/>
      <c r="AI1287" s="201"/>
      <c r="AJ1287" s="201"/>
      <c r="AK1287" s="201"/>
      <c r="AL1287" s="201"/>
      <c r="AM1287" s="201"/>
      <c r="AN1287" s="201"/>
      <c r="AO1287" s="201"/>
      <c r="AT1287" s="201"/>
      <c r="BK1287" s="201"/>
      <c r="BL1287" s="201"/>
      <c r="BM1287" s="201"/>
    </row>
    <row r="1288" spans="1:65" ht="21" customHeight="1">
      <c r="A1288" s="201"/>
      <c r="B1288" s="201"/>
      <c r="C1288" s="201"/>
      <c r="D1288" s="201"/>
      <c r="G1288" s="263"/>
      <c r="I1288" s="201"/>
      <c r="J1288" s="201"/>
      <c r="K1288" s="201"/>
      <c r="L1288" s="201"/>
      <c r="M1288" s="201"/>
      <c r="N1288" s="201"/>
      <c r="O1288" s="201"/>
      <c r="P1288" s="201"/>
      <c r="Q1288" s="201"/>
      <c r="R1288" s="201"/>
      <c r="S1288" s="201"/>
      <c r="T1288" s="201"/>
      <c r="U1288" s="201"/>
      <c r="V1288" s="201"/>
      <c r="W1288" s="201"/>
      <c r="X1288" s="201"/>
      <c r="Y1288" s="201"/>
      <c r="Z1288" s="201"/>
      <c r="AA1288" s="201"/>
      <c r="AB1288" s="201"/>
      <c r="AC1288" s="201"/>
      <c r="AD1288" s="201"/>
      <c r="AE1288" s="201"/>
      <c r="AF1288" s="201"/>
      <c r="AG1288" s="201"/>
      <c r="AH1288" s="201"/>
      <c r="AI1288" s="201"/>
      <c r="AJ1288" s="201"/>
      <c r="AK1288" s="201"/>
      <c r="AL1288" s="201"/>
      <c r="AM1288" s="201"/>
      <c r="AN1288" s="201"/>
      <c r="AO1288" s="201"/>
      <c r="AT1288" s="201"/>
      <c r="BK1288" s="201"/>
      <c r="BL1288" s="201"/>
      <c r="BM1288" s="201"/>
    </row>
    <row r="1289" spans="1:65" ht="21" customHeight="1">
      <c r="A1289" s="201"/>
      <c r="B1289" s="201"/>
      <c r="C1289" s="201"/>
      <c r="D1289" s="201"/>
      <c r="G1289" s="263"/>
      <c r="I1289" s="201"/>
      <c r="J1289" s="201"/>
      <c r="K1289" s="201"/>
      <c r="L1289" s="201"/>
      <c r="M1289" s="201"/>
      <c r="N1289" s="201"/>
      <c r="O1289" s="201"/>
      <c r="P1289" s="201"/>
      <c r="Q1289" s="201"/>
      <c r="R1289" s="201"/>
      <c r="S1289" s="201"/>
      <c r="T1289" s="201"/>
      <c r="U1289" s="201"/>
      <c r="V1289" s="201"/>
      <c r="W1289" s="201"/>
      <c r="X1289" s="201"/>
      <c r="Y1289" s="201"/>
      <c r="Z1289" s="201"/>
      <c r="AA1289" s="201"/>
      <c r="AB1289" s="201"/>
      <c r="AC1289" s="201"/>
      <c r="AD1289" s="201"/>
      <c r="AE1289" s="201"/>
      <c r="AF1289" s="201"/>
      <c r="AG1289" s="201"/>
      <c r="AH1289" s="201"/>
      <c r="AI1289" s="201"/>
      <c r="AJ1289" s="201"/>
      <c r="AK1289" s="201"/>
      <c r="AL1289" s="201"/>
      <c r="AM1289" s="201"/>
      <c r="AN1289" s="201"/>
      <c r="AO1289" s="201"/>
      <c r="AT1289" s="201"/>
      <c r="BK1289" s="201"/>
      <c r="BL1289" s="201"/>
      <c r="BM1289" s="201"/>
    </row>
    <row r="1290" spans="1:65" ht="21" customHeight="1">
      <c r="A1290" s="201"/>
      <c r="B1290" s="201"/>
      <c r="C1290" s="201"/>
      <c r="D1290" s="201"/>
      <c r="G1290" s="263"/>
      <c r="I1290" s="201"/>
      <c r="J1290" s="201"/>
      <c r="K1290" s="201"/>
      <c r="L1290" s="201"/>
      <c r="M1290" s="201"/>
      <c r="N1290" s="201"/>
      <c r="O1290" s="201"/>
      <c r="P1290" s="201"/>
      <c r="Q1290" s="201"/>
      <c r="R1290" s="201"/>
      <c r="S1290" s="201"/>
      <c r="T1290" s="201"/>
      <c r="U1290" s="201"/>
      <c r="V1290" s="201"/>
      <c r="W1290" s="201"/>
      <c r="X1290" s="201"/>
      <c r="Y1290" s="201"/>
      <c r="Z1290" s="201"/>
      <c r="AA1290" s="201"/>
      <c r="AB1290" s="201"/>
      <c r="AC1290" s="201"/>
      <c r="AD1290" s="201"/>
      <c r="AE1290" s="201"/>
      <c r="AF1290" s="201"/>
      <c r="AG1290" s="201"/>
      <c r="AH1290" s="201"/>
      <c r="AI1290" s="201"/>
      <c r="AJ1290" s="201"/>
      <c r="AK1290" s="201"/>
      <c r="AL1290" s="201"/>
      <c r="AM1290" s="201"/>
      <c r="AN1290" s="201"/>
      <c r="AO1290" s="201"/>
      <c r="AT1290" s="201"/>
      <c r="BK1290" s="201"/>
      <c r="BL1290" s="201"/>
      <c r="BM1290" s="201"/>
    </row>
    <row r="1291" spans="1:65" ht="21" customHeight="1">
      <c r="A1291" s="201"/>
      <c r="B1291" s="201"/>
      <c r="C1291" s="201"/>
      <c r="D1291" s="201"/>
      <c r="G1291" s="263"/>
      <c r="I1291" s="201"/>
      <c r="J1291" s="201"/>
      <c r="K1291" s="201"/>
      <c r="L1291" s="201"/>
      <c r="M1291" s="201"/>
      <c r="N1291" s="201"/>
      <c r="O1291" s="201"/>
      <c r="P1291" s="201"/>
      <c r="Q1291" s="201"/>
      <c r="R1291" s="201"/>
      <c r="S1291" s="201"/>
      <c r="T1291" s="201"/>
      <c r="U1291" s="201"/>
      <c r="V1291" s="201"/>
      <c r="W1291" s="201"/>
      <c r="X1291" s="201"/>
      <c r="Y1291" s="201"/>
      <c r="Z1291" s="201"/>
      <c r="AA1291" s="201"/>
      <c r="AB1291" s="201"/>
      <c r="AC1291" s="201"/>
      <c r="AD1291" s="201"/>
      <c r="AE1291" s="201"/>
      <c r="AF1291" s="201"/>
      <c r="AG1291" s="201"/>
      <c r="AH1291" s="201"/>
      <c r="AI1291" s="201"/>
      <c r="AJ1291" s="201"/>
      <c r="AK1291" s="201"/>
      <c r="AL1291" s="201"/>
      <c r="AM1291" s="201"/>
      <c r="AN1291" s="201"/>
      <c r="AO1291" s="201"/>
      <c r="AT1291" s="201"/>
      <c r="BK1291" s="201"/>
      <c r="BL1291" s="201"/>
      <c r="BM1291" s="201"/>
    </row>
    <row r="1292" spans="1:65" ht="21" customHeight="1">
      <c r="A1292" s="201"/>
      <c r="B1292" s="201"/>
      <c r="C1292" s="201"/>
      <c r="D1292" s="201"/>
      <c r="G1292" s="263"/>
      <c r="I1292" s="201"/>
      <c r="J1292" s="201"/>
      <c r="K1292" s="201"/>
      <c r="L1292" s="201"/>
      <c r="M1292" s="201"/>
      <c r="N1292" s="201"/>
      <c r="O1292" s="201"/>
      <c r="P1292" s="201"/>
      <c r="Q1292" s="201"/>
      <c r="R1292" s="201"/>
      <c r="S1292" s="201"/>
      <c r="T1292" s="201"/>
      <c r="U1292" s="201"/>
      <c r="V1292" s="201"/>
      <c r="W1292" s="201"/>
      <c r="X1292" s="201"/>
      <c r="Y1292" s="201"/>
      <c r="Z1292" s="201"/>
      <c r="AA1292" s="201"/>
      <c r="AB1292" s="201"/>
      <c r="AC1292" s="201"/>
      <c r="AD1292" s="201"/>
      <c r="AE1292" s="201"/>
      <c r="AF1292" s="201"/>
      <c r="AG1292" s="201"/>
      <c r="AH1292" s="201"/>
      <c r="AI1292" s="201"/>
      <c r="AJ1292" s="201"/>
      <c r="AK1292" s="201"/>
      <c r="AL1292" s="201"/>
      <c r="AM1292" s="201"/>
      <c r="AN1292" s="201"/>
      <c r="AO1292" s="201"/>
      <c r="AT1292" s="201"/>
      <c r="BK1292" s="201"/>
      <c r="BL1292" s="201"/>
      <c r="BM1292" s="201"/>
    </row>
    <row r="1293" spans="1:65" ht="21" customHeight="1">
      <c r="A1293" s="201"/>
      <c r="B1293" s="201"/>
      <c r="C1293" s="201"/>
      <c r="D1293" s="201"/>
      <c r="G1293" s="263"/>
      <c r="I1293" s="201"/>
      <c r="J1293" s="201"/>
      <c r="K1293" s="201"/>
      <c r="L1293" s="201"/>
      <c r="M1293" s="201"/>
      <c r="N1293" s="201"/>
      <c r="O1293" s="201"/>
      <c r="P1293" s="201"/>
      <c r="Q1293" s="201"/>
      <c r="R1293" s="201"/>
      <c r="S1293" s="201"/>
      <c r="T1293" s="201"/>
      <c r="U1293" s="201"/>
      <c r="V1293" s="201"/>
      <c r="W1293" s="201"/>
      <c r="X1293" s="201"/>
      <c r="Y1293" s="201"/>
      <c r="Z1293" s="201"/>
      <c r="AA1293" s="201"/>
      <c r="AB1293" s="201"/>
      <c r="AC1293" s="201"/>
      <c r="AD1293" s="201"/>
      <c r="AE1293" s="201"/>
      <c r="AF1293" s="201"/>
      <c r="AG1293" s="201"/>
      <c r="AH1293" s="201"/>
      <c r="AI1293" s="201"/>
      <c r="AJ1293" s="201"/>
      <c r="AK1293" s="201"/>
      <c r="AL1293" s="201"/>
      <c r="AM1293" s="201"/>
      <c r="AN1293" s="201"/>
      <c r="AO1293" s="201"/>
      <c r="AT1293" s="201"/>
      <c r="BK1293" s="201"/>
      <c r="BL1293" s="201"/>
      <c r="BM1293" s="201"/>
    </row>
    <row r="1294" spans="1:65" ht="21" customHeight="1">
      <c r="A1294" s="201"/>
      <c r="B1294" s="201"/>
      <c r="C1294" s="201"/>
      <c r="D1294" s="201"/>
      <c r="G1294" s="263"/>
      <c r="I1294" s="201"/>
      <c r="J1294" s="201"/>
      <c r="K1294" s="201"/>
      <c r="L1294" s="201"/>
      <c r="M1294" s="201"/>
      <c r="N1294" s="201"/>
      <c r="O1294" s="201"/>
      <c r="P1294" s="201"/>
      <c r="Q1294" s="201"/>
      <c r="R1294" s="201"/>
      <c r="S1294" s="201"/>
      <c r="T1294" s="201"/>
      <c r="U1294" s="201"/>
      <c r="V1294" s="201"/>
      <c r="W1294" s="201"/>
      <c r="X1294" s="201"/>
      <c r="Y1294" s="201"/>
      <c r="Z1294" s="201"/>
      <c r="AA1294" s="201"/>
      <c r="AB1294" s="201"/>
      <c r="AC1294" s="201"/>
      <c r="AD1294" s="201"/>
      <c r="AE1294" s="201"/>
      <c r="AF1294" s="201"/>
      <c r="AG1294" s="201"/>
      <c r="AH1294" s="201"/>
      <c r="AI1294" s="201"/>
      <c r="AJ1294" s="201"/>
      <c r="AK1294" s="201"/>
      <c r="AL1294" s="201"/>
      <c r="AM1294" s="201"/>
      <c r="AN1294" s="201"/>
      <c r="AO1294" s="201"/>
      <c r="AT1294" s="201"/>
      <c r="BK1294" s="201"/>
      <c r="BL1294" s="201"/>
      <c r="BM1294" s="201"/>
    </row>
    <row r="1295" spans="1:65" ht="21" customHeight="1">
      <c r="A1295" s="201"/>
      <c r="B1295" s="201"/>
      <c r="C1295" s="201"/>
      <c r="D1295" s="201"/>
      <c r="G1295" s="263"/>
      <c r="I1295" s="201"/>
      <c r="J1295" s="201"/>
      <c r="K1295" s="201"/>
      <c r="L1295" s="201"/>
      <c r="M1295" s="201"/>
      <c r="N1295" s="201"/>
      <c r="O1295" s="201"/>
      <c r="P1295" s="201"/>
      <c r="Q1295" s="201"/>
      <c r="R1295" s="201"/>
      <c r="S1295" s="201"/>
      <c r="T1295" s="201"/>
      <c r="U1295" s="201"/>
      <c r="V1295" s="201"/>
      <c r="W1295" s="201"/>
      <c r="X1295" s="201"/>
      <c r="Y1295" s="201"/>
      <c r="Z1295" s="201"/>
      <c r="AA1295" s="201"/>
      <c r="AB1295" s="201"/>
      <c r="AC1295" s="201"/>
      <c r="AD1295" s="201"/>
      <c r="AE1295" s="201"/>
      <c r="AF1295" s="201"/>
      <c r="AG1295" s="201"/>
      <c r="AH1295" s="201"/>
      <c r="AI1295" s="201"/>
      <c r="AJ1295" s="201"/>
      <c r="AK1295" s="201"/>
      <c r="AL1295" s="201"/>
      <c r="AM1295" s="201"/>
      <c r="AN1295" s="201"/>
      <c r="AO1295" s="201"/>
      <c r="AT1295" s="201"/>
      <c r="BK1295" s="201"/>
      <c r="BL1295" s="201"/>
      <c r="BM1295" s="201"/>
    </row>
    <row r="1296" spans="1:65" ht="21" customHeight="1">
      <c r="A1296" s="201"/>
      <c r="B1296" s="201"/>
      <c r="C1296" s="201"/>
      <c r="D1296" s="201"/>
      <c r="G1296" s="263"/>
      <c r="I1296" s="201"/>
      <c r="J1296" s="201"/>
      <c r="K1296" s="201"/>
      <c r="L1296" s="201"/>
      <c r="M1296" s="201"/>
      <c r="N1296" s="201"/>
      <c r="O1296" s="201"/>
      <c r="P1296" s="201"/>
      <c r="Q1296" s="201"/>
      <c r="R1296" s="201"/>
      <c r="S1296" s="201"/>
      <c r="T1296" s="201"/>
      <c r="U1296" s="201"/>
      <c r="V1296" s="201"/>
      <c r="W1296" s="201"/>
      <c r="X1296" s="201"/>
      <c r="Y1296" s="201"/>
      <c r="Z1296" s="201"/>
      <c r="AA1296" s="201"/>
      <c r="AB1296" s="201"/>
      <c r="AC1296" s="201"/>
      <c r="AD1296" s="201"/>
      <c r="AE1296" s="201"/>
      <c r="AF1296" s="201"/>
      <c r="AG1296" s="201"/>
      <c r="AH1296" s="201"/>
      <c r="AI1296" s="201"/>
      <c r="AJ1296" s="201"/>
      <c r="AK1296" s="201"/>
      <c r="AL1296" s="201"/>
      <c r="AM1296" s="201"/>
      <c r="AN1296" s="201"/>
      <c r="AO1296" s="201"/>
      <c r="AT1296" s="201"/>
      <c r="BK1296" s="201"/>
      <c r="BL1296" s="201"/>
      <c r="BM1296" s="201"/>
    </row>
    <row r="1297" spans="1:65" ht="21" customHeight="1">
      <c r="A1297" s="201"/>
      <c r="B1297" s="201"/>
      <c r="C1297" s="201"/>
      <c r="D1297" s="201"/>
      <c r="G1297" s="263"/>
      <c r="I1297" s="201"/>
      <c r="J1297" s="201"/>
      <c r="K1297" s="201"/>
      <c r="L1297" s="201"/>
      <c r="M1297" s="201"/>
      <c r="N1297" s="201"/>
      <c r="O1297" s="201"/>
      <c r="P1297" s="201"/>
      <c r="Q1297" s="201"/>
      <c r="R1297" s="201"/>
      <c r="S1297" s="201"/>
      <c r="T1297" s="201"/>
      <c r="U1297" s="201"/>
      <c r="V1297" s="201"/>
      <c r="W1297" s="201"/>
      <c r="X1297" s="201"/>
      <c r="Y1297" s="201"/>
      <c r="Z1297" s="201"/>
      <c r="AA1297" s="201"/>
      <c r="AB1297" s="201"/>
      <c r="AC1297" s="201"/>
      <c r="AD1297" s="201"/>
      <c r="AE1297" s="201"/>
      <c r="AF1297" s="201"/>
      <c r="AG1297" s="201"/>
      <c r="AH1297" s="201"/>
      <c r="AI1297" s="201"/>
      <c r="AJ1297" s="201"/>
      <c r="AK1297" s="201"/>
      <c r="AL1297" s="201"/>
      <c r="AM1297" s="201"/>
      <c r="AN1297" s="201"/>
      <c r="AO1297" s="201"/>
      <c r="AT1297" s="201"/>
      <c r="BK1297" s="201"/>
      <c r="BL1297" s="201"/>
      <c r="BM1297" s="201"/>
    </row>
    <row r="1298" spans="1:65" ht="21" customHeight="1">
      <c r="A1298" s="201"/>
      <c r="B1298" s="201"/>
      <c r="C1298" s="201"/>
      <c r="D1298" s="201"/>
      <c r="G1298" s="263"/>
      <c r="I1298" s="201"/>
      <c r="J1298" s="201"/>
      <c r="K1298" s="201"/>
      <c r="L1298" s="201"/>
      <c r="M1298" s="201"/>
      <c r="N1298" s="201"/>
      <c r="O1298" s="201"/>
      <c r="P1298" s="201"/>
      <c r="Q1298" s="201"/>
      <c r="R1298" s="201"/>
      <c r="S1298" s="201"/>
      <c r="T1298" s="201"/>
      <c r="U1298" s="201"/>
      <c r="V1298" s="201"/>
      <c r="W1298" s="201"/>
      <c r="X1298" s="201"/>
      <c r="Y1298" s="201"/>
      <c r="Z1298" s="201"/>
      <c r="AA1298" s="201"/>
      <c r="AB1298" s="201"/>
      <c r="AC1298" s="201"/>
      <c r="AD1298" s="201"/>
      <c r="AE1298" s="201"/>
      <c r="AF1298" s="201"/>
      <c r="AG1298" s="201"/>
      <c r="AH1298" s="201"/>
      <c r="AI1298" s="201"/>
      <c r="AJ1298" s="201"/>
      <c r="AK1298" s="201"/>
      <c r="AL1298" s="201"/>
      <c r="AM1298" s="201"/>
      <c r="AN1298" s="201"/>
      <c r="AO1298" s="201"/>
      <c r="AT1298" s="201"/>
      <c r="BK1298" s="201"/>
      <c r="BL1298" s="201"/>
      <c r="BM1298" s="201"/>
    </row>
    <row r="1299" spans="1:65" ht="21" customHeight="1">
      <c r="A1299" s="201"/>
      <c r="B1299" s="201"/>
      <c r="C1299" s="201"/>
      <c r="D1299" s="201"/>
      <c r="G1299" s="263"/>
      <c r="I1299" s="201"/>
      <c r="J1299" s="201"/>
      <c r="K1299" s="201"/>
      <c r="L1299" s="201"/>
      <c r="M1299" s="201"/>
      <c r="N1299" s="201"/>
      <c r="O1299" s="201"/>
      <c r="P1299" s="201"/>
      <c r="Q1299" s="201"/>
      <c r="R1299" s="201"/>
      <c r="S1299" s="201"/>
      <c r="T1299" s="201"/>
      <c r="U1299" s="201"/>
      <c r="V1299" s="201"/>
      <c r="W1299" s="201"/>
      <c r="X1299" s="201"/>
      <c r="Y1299" s="201"/>
      <c r="Z1299" s="201"/>
      <c r="AA1299" s="201"/>
      <c r="AB1299" s="201"/>
      <c r="AC1299" s="201"/>
      <c r="AD1299" s="201"/>
      <c r="AE1299" s="201"/>
      <c r="AF1299" s="201"/>
      <c r="AG1299" s="201"/>
      <c r="AH1299" s="201"/>
      <c r="AI1299" s="201"/>
      <c r="AJ1299" s="201"/>
      <c r="AK1299" s="201"/>
      <c r="AL1299" s="201"/>
      <c r="AM1299" s="201"/>
      <c r="AN1299" s="201"/>
      <c r="AO1299" s="201"/>
      <c r="AT1299" s="201"/>
      <c r="BK1299" s="201"/>
      <c r="BL1299" s="201"/>
      <c r="BM1299" s="201"/>
    </row>
    <row r="1300" spans="1:65" ht="21" customHeight="1">
      <c r="A1300" s="201"/>
      <c r="B1300" s="201"/>
      <c r="C1300" s="201"/>
      <c r="D1300" s="201"/>
      <c r="G1300" s="263"/>
      <c r="I1300" s="201"/>
      <c r="J1300" s="201"/>
      <c r="K1300" s="201"/>
      <c r="L1300" s="201"/>
      <c r="M1300" s="201"/>
      <c r="N1300" s="201"/>
      <c r="O1300" s="201"/>
      <c r="P1300" s="201"/>
      <c r="Q1300" s="201"/>
      <c r="R1300" s="201"/>
      <c r="S1300" s="201"/>
      <c r="T1300" s="201"/>
      <c r="U1300" s="201"/>
      <c r="V1300" s="201"/>
      <c r="W1300" s="201"/>
      <c r="X1300" s="201"/>
      <c r="Y1300" s="201"/>
      <c r="Z1300" s="201"/>
      <c r="AA1300" s="201"/>
      <c r="AB1300" s="201"/>
      <c r="AC1300" s="201"/>
      <c r="AD1300" s="201"/>
      <c r="AE1300" s="201"/>
      <c r="AF1300" s="201"/>
      <c r="AG1300" s="201"/>
      <c r="AH1300" s="201"/>
      <c r="AI1300" s="201"/>
      <c r="AJ1300" s="201"/>
      <c r="AK1300" s="201"/>
      <c r="AL1300" s="201"/>
      <c r="AM1300" s="201"/>
      <c r="AN1300" s="201"/>
      <c r="AO1300" s="201"/>
      <c r="AT1300" s="201"/>
      <c r="BK1300" s="201"/>
      <c r="BL1300" s="201"/>
      <c r="BM1300" s="201"/>
    </row>
    <row r="1301" spans="1:65" ht="21" customHeight="1">
      <c r="A1301" s="201"/>
      <c r="B1301" s="201"/>
      <c r="C1301" s="201"/>
      <c r="D1301" s="201"/>
      <c r="G1301" s="263"/>
      <c r="I1301" s="201"/>
      <c r="J1301" s="201"/>
      <c r="K1301" s="201"/>
      <c r="L1301" s="201"/>
      <c r="M1301" s="201"/>
      <c r="N1301" s="201"/>
      <c r="O1301" s="201"/>
      <c r="P1301" s="201"/>
      <c r="Q1301" s="201"/>
      <c r="R1301" s="201"/>
      <c r="S1301" s="201"/>
      <c r="T1301" s="201"/>
      <c r="U1301" s="201"/>
      <c r="V1301" s="201"/>
      <c r="W1301" s="201"/>
      <c r="X1301" s="201"/>
      <c r="Y1301" s="201"/>
      <c r="Z1301" s="201"/>
      <c r="AA1301" s="201"/>
      <c r="AB1301" s="201"/>
      <c r="AC1301" s="201"/>
      <c r="AD1301" s="201"/>
      <c r="AE1301" s="201"/>
      <c r="AF1301" s="201"/>
      <c r="AG1301" s="201"/>
      <c r="AH1301" s="201"/>
      <c r="AI1301" s="201"/>
      <c r="AJ1301" s="201"/>
      <c r="AK1301" s="201"/>
      <c r="AL1301" s="201"/>
      <c r="AM1301" s="201"/>
      <c r="AN1301" s="201"/>
      <c r="AO1301" s="201"/>
      <c r="AT1301" s="201"/>
      <c r="BK1301" s="201"/>
      <c r="BL1301" s="201"/>
      <c r="BM1301" s="201"/>
    </row>
    <row r="1302" spans="1:65" ht="21" customHeight="1">
      <c r="A1302" s="201"/>
      <c r="B1302" s="201"/>
      <c r="C1302" s="201"/>
      <c r="D1302" s="201"/>
      <c r="G1302" s="263"/>
      <c r="I1302" s="201"/>
      <c r="J1302" s="201"/>
      <c r="K1302" s="201"/>
      <c r="L1302" s="201"/>
      <c r="M1302" s="201"/>
      <c r="N1302" s="201"/>
      <c r="O1302" s="201"/>
      <c r="P1302" s="201"/>
      <c r="Q1302" s="201"/>
      <c r="R1302" s="201"/>
      <c r="S1302" s="201"/>
      <c r="T1302" s="201"/>
      <c r="U1302" s="201"/>
      <c r="V1302" s="201"/>
      <c r="W1302" s="201"/>
      <c r="X1302" s="201"/>
      <c r="Y1302" s="201"/>
      <c r="Z1302" s="201"/>
      <c r="AA1302" s="201"/>
      <c r="AB1302" s="201"/>
      <c r="AC1302" s="201"/>
      <c r="AD1302" s="201"/>
      <c r="AE1302" s="201"/>
      <c r="AF1302" s="201"/>
      <c r="AG1302" s="201"/>
      <c r="AH1302" s="201"/>
      <c r="AI1302" s="201"/>
      <c r="AJ1302" s="201"/>
      <c r="AK1302" s="201"/>
      <c r="AL1302" s="201"/>
      <c r="AM1302" s="201"/>
      <c r="AN1302" s="201"/>
      <c r="AO1302" s="201"/>
      <c r="AT1302" s="201"/>
      <c r="BK1302" s="201"/>
      <c r="BL1302" s="201"/>
      <c r="BM1302" s="201"/>
    </row>
    <row r="1303" spans="1:65" ht="21" customHeight="1">
      <c r="A1303" s="201"/>
      <c r="B1303" s="201"/>
      <c r="C1303" s="201"/>
      <c r="D1303" s="201"/>
      <c r="G1303" s="263"/>
      <c r="I1303" s="201"/>
      <c r="J1303" s="201"/>
      <c r="K1303" s="201"/>
      <c r="L1303" s="201"/>
      <c r="M1303" s="201"/>
      <c r="N1303" s="201"/>
      <c r="O1303" s="201"/>
      <c r="P1303" s="201"/>
      <c r="Q1303" s="201"/>
      <c r="R1303" s="201"/>
      <c r="S1303" s="201"/>
      <c r="T1303" s="201"/>
      <c r="U1303" s="201"/>
      <c r="V1303" s="201"/>
      <c r="W1303" s="201"/>
      <c r="X1303" s="201"/>
      <c r="Y1303" s="201"/>
      <c r="Z1303" s="201"/>
      <c r="AA1303" s="201"/>
      <c r="AB1303" s="201"/>
      <c r="AC1303" s="201"/>
      <c r="AD1303" s="201"/>
      <c r="AE1303" s="201"/>
      <c r="AF1303" s="201"/>
      <c r="AG1303" s="201"/>
      <c r="AH1303" s="201"/>
      <c r="AI1303" s="201"/>
      <c r="AJ1303" s="201"/>
      <c r="AK1303" s="201"/>
      <c r="AL1303" s="201"/>
      <c r="AM1303" s="201"/>
      <c r="AN1303" s="201"/>
      <c r="AO1303" s="201"/>
      <c r="AT1303" s="201"/>
      <c r="BK1303" s="201"/>
      <c r="BL1303" s="201"/>
      <c r="BM1303" s="201"/>
    </row>
    <row r="1304" spans="1:65" ht="21" customHeight="1">
      <c r="A1304" s="201"/>
      <c r="B1304" s="201"/>
      <c r="C1304" s="201"/>
      <c r="D1304" s="201"/>
      <c r="G1304" s="263"/>
      <c r="I1304" s="201"/>
      <c r="J1304" s="201"/>
      <c r="K1304" s="201"/>
      <c r="L1304" s="201"/>
      <c r="M1304" s="201"/>
      <c r="N1304" s="201"/>
      <c r="O1304" s="201"/>
      <c r="P1304" s="201"/>
      <c r="Q1304" s="201"/>
      <c r="R1304" s="201"/>
      <c r="S1304" s="201"/>
      <c r="T1304" s="201"/>
      <c r="U1304" s="201"/>
      <c r="V1304" s="201"/>
      <c r="W1304" s="201"/>
      <c r="X1304" s="201"/>
      <c r="Y1304" s="201"/>
      <c r="Z1304" s="201"/>
      <c r="AA1304" s="201"/>
      <c r="AB1304" s="201"/>
      <c r="AC1304" s="201"/>
      <c r="AD1304" s="201"/>
      <c r="AE1304" s="201"/>
      <c r="AF1304" s="201"/>
      <c r="AG1304" s="201"/>
      <c r="AH1304" s="201"/>
      <c r="AI1304" s="201"/>
      <c r="AJ1304" s="201"/>
      <c r="AK1304" s="201"/>
      <c r="AL1304" s="201"/>
      <c r="AM1304" s="201"/>
      <c r="AN1304" s="201"/>
      <c r="AO1304" s="201"/>
      <c r="AT1304" s="201"/>
      <c r="BK1304" s="201"/>
      <c r="BL1304" s="201"/>
      <c r="BM1304" s="201"/>
    </row>
    <row r="1305" spans="1:65" ht="21" customHeight="1">
      <c r="A1305" s="201"/>
      <c r="B1305" s="201"/>
      <c r="C1305" s="201"/>
      <c r="D1305" s="201"/>
      <c r="G1305" s="263"/>
      <c r="I1305" s="201"/>
      <c r="J1305" s="201"/>
      <c r="K1305" s="201"/>
      <c r="L1305" s="201"/>
      <c r="M1305" s="201"/>
      <c r="N1305" s="201"/>
      <c r="O1305" s="201"/>
      <c r="P1305" s="201"/>
      <c r="Q1305" s="201"/>
      <c r="R1305" s="201"/>
      <c r="S1305" s="201"/>
      <c r="T1305" s="201"/>
      <c r="U1305" s="201"/>
      <c r="V1305" s="201"/>
      <c r="W1305" s="201"/>
      <c r="X1305" s="201"/>
      <c r="Y1305" s="201"/>
      <c r="Z1305" s="201"/>
      <c r="AA1305" s="201"/>
      <c r="AB1305" s="201"/>
      <c r="AC1305" s="201"/>
      <c r="AD1305" s="201"/>
      <c r="AE1305" s="201"/>
      <c r="AF1305" s="201"/>
      <c r="AG1305" s="201"/>
      <c r="AH1305" s="201"/>
      <c r="AI1305" s="201"/>
      <c r="AJ1305" s="201"/>
      <c r="AK1305" s="201"/>
      <c r="AL1305" s="201"/>
      <c r="AM1305" s="201"/>
      <c r="AN1305" s="201"/>
      <c r="AO1305" s="201"/>
      <c r="AT1305" s="201"/>
      <c r="BK1305" s="201"/>
      <c r="BL1305" s="201"/>
      <c r="BM1305" s="201"/>
    </row>
    <row r="1306" spans="1:65" ht="21" customHeight="1">
      <c r="A1306" s="201"/>
      <c r="B1306" s="201"/>
      <c r="C1306" s="201"/>
      <c r="D1306" s="201"/>
      <c r="G1306" s="263"/>
      <c r="I1306" s="201"/>
      <c r="J1306" s="201"/>
      <c r="K1306" s="201"/>
      <c r="L1306" s="201"/>
      <c r="M1306" s="201"/>
      <c r="N1306" s="201"/>
      <c r="O1306" s="201"/>
      <c r="P1306" s="201"/>
      <c r="Q1306" s="201"/>
      <c r="R1306" s="201"/>
      <c r="S1306" s="201"/>
      <c r="T1306" s="201"/>
      <c r="U1306" s="201"/>
      <c r="V1306" s="201"/>
      <c r="W1306" s="201"/>
      <c r="X1306" s="201"/>
      <c r="Y1306" s="201"/>
      <c r="Z1306" s="201"/>
      <c r="AA1306" s="201"/>
      <c r="AB1306" s="201"/>
      <c r="AC1306" s="201"/>
      <c r="AD1306" s="201"/>
      <c r="AE1306" s="201"/>
      <c r="AF1306" s="201"/>
      <c r="AG1306" s="201"/>
      <c r="AH1306" s="201"/>
      <c r="AI1306" s="201"/>
      <c r="AJ1306" s="201"/>
      <c r="AK1306" s="201"/>
      <c r="AL1306" s="201"/>
      <c r="AM1306" s="201"/>
      <c r="AN1306" s="201"/>
      <c r="AO1306" s="201"/>
      <c r="AT1306" s="201"/>
      <c r="BK1306" s="201"/>
      <c r="BL1306" s="201"/>
      <c r="BM1306" s="201"/>
    </row>
    <row r="1307" spans="1:65" ht="21" customHeight="1">
      <c r="A1307" s="201"/>
      <c r="B1307" s="201"/>
      <c r="C1307" s="201"/>
      <c r="D1307" s="201"/>
      <c r="G1307" s="263"/>
      <c r="I1307" s="201"/>
      <c r="J1307" s="201"/>
      <c r="K1307" s="201"/>
      <c r="L1307" s="201"/>
      <c r="M1307" s="201"/>
      <c r="N1307" s="201"/>
      <c r="O1307" s="201"/>
      <c r="P1307" s="201"/>
      <c r="Q1307" s="201"/>
      <c r="R1307" s="201"/>
      <c r="S1307" s="201"/>
      <c r="T1307" s="201"/>
      <c r="U1307" s="201"/>
      <c r="V1307" s="201"/>
      <c r="W1307" s="201"/>
      <c r="X1307" s="201"/>
      <c r="Y1307" s="201"/>
      <c r="Z1307" s="201"/>
      <c r="AA1307" s="201"/>
      <c r="AB1307" s="201"/>
      <c r="AC1307" s="201"/>
      <c r="AD1307" s="201"/>
      <c r="AE1307" s="201"/>
      <c r="AF1307" s="201"/>
      <c r="AG1307" s="201"/>
      <c r="AH1307" s="201"/>
      <c r="AI1307" s="201"/>
      <c r="AJ1307" s="201"/>
      <c r="AK1307" s="201"/>
      <c r="AL1307" s="201"/>
      <c r="AM1307" s="201"/>
      <c r="AN1307" s="201"/>
      <c r="AO1307" s="201"/>
      <c r="AT1307" s="201"/>
      <c r="BK1307" s="201"/>
      <c r="BL1307" s="201"/>
      <c r="BM1307" s="201"/>
    </row>
    <row r="1308" spans="1:65" ht="21" customHeight="1">
      <c r="A1308" s="201"/>
      <c r="B1308" s="201"/>
      <c r="C1308" s="201"/>
      <c r="D1308" s="201"/>
      <c r="G1308" s="263"/>
      <c r="I1308" s="201"/>
      <c r="J1308" s="201"/>
      <c r="K1308" s="201"/>
      <c r="L1308" s="201"/>
      <c r="M1308" s="201"/>
      <c r="N1308" s="201"/>
      <c r="O1308" s="201"/>
      <c r="P1308" s="201"/>
      <c r="Q1308" s="201"/>
      <c r="R1308" s="201"/>
      <c r="S1308" s="201"/>
      <c r="T1308" s="201"/>
      <c r="U1308" s="201"/>
      <c r="V1308" s="201"/>
      <c r="W1308" s="201"/>
      <c r="X1308" s="201"/>
      <c r="Y1308" s="201"/>
      <c r="Z1308" s="201"/>
      <c r="AA1308" s="201"/>
      <c r="AB1308" s="201"/>
      <c r="AC1308" s="201"/>
      <c r="AD1308" s="201"/>
      <c r="AE1308" s="201"/>
      <c r="AF1308" s="201"/>
      <c r="AG1308" s="201"/>
      <c r="AH1308" s="201"/>
      <c r="AI1308" s="201"/>
      <c r="AJ1308" s="201"/>
      <c r="AK1308" s="201"/>
      <c r="AL1308" s="201"/>
      <c r="AM1308" s="201"/>
      <c r="AN1308" s="201"/>
      <c r="AO1308" s="201"/>
      <c r="AT1308" s="201"/>
      <c r="BK1308" s="201"/>
      <c r="BL1308" s="201"/>
      <c r="BM1308" s="201"/>
    </row>
    <row r="1309" spans="1:65" ht="21" customHeight="1">
      <c r="A1309" s="201"/>
      <c r="B1309" s="201"/>
      <c r="C1309" s="201"/>
      <c r="D1309" s="201"/>
      <c r="G1309" s="263"/>
      <c r="I1309" s="201"/>
      <c r="J1309" s="201"/>
      <c r="K1309" s="201"/>
      <c r="L1309" s="201"/>
      <c r="M1309" s="201"/>
      <c r="N1309" s="201"/>
      <c r="O1309" s="201"/>
      <c r="P1309" s="201"/>
      <c r="Q1309" s="201"/>
      <c r="R1309" s="201"/>
      <c r="S1309" s="201"/>
      <c r="T1309" s="201"/>
      <c r="U1309" s="201"/>
      <c r="V1309" s="201"/>
      <c r="W1309" s="201"/>
      <c r="X1309" s="201"/>
      <c r="Y1309" s="201"/>
      <c r="Z1309" s="201"/>
      <c r="AA1309" s="201"/>
      <c r="AB1309" s="201"/>
      <c r="AC1309" s="201"/>
      <c r="AD1309" s="201"/>
      <c r="AE1309" s="201"/>
      <c r="AF1309" s="201"/>
      <c r="AG1309" s="201"/>
      <c r="AH1309" s="201"/>
      <c r="AI1309" s="201"/>
      <c r="AJ1309" s="201"/>
      <c r="AK1309" s="201"/>
      <c r="AL1309" s="201"/>
      <c r="AM1309" s="201"/>
      <c r="AN1309" s="201"/>
      <c r="AO1309" s="201"/>
      <c r="AT1309" s="201"/>
      <c r="BK1309" s="201"/>
      <c r="BL1309" s="201"/>
      <c r="BM1309" s="201"/>
    </row>
    <row r="1310" spans="1:65" ht="21" customHeight="1">
      <c r="A1310" s="201"/>
      <c r="B1310" s="201"/>
      <c r="C1310" s="201"/>
      <c r="D1310" s="201"/>
      <c r="G1310" s="263"/>
      <c r="I1310" s="201"/>
      <c r="J1310" s="201"/>
      <c r="K1310" s="201"/>
      <c r="L1310" s="201"/>
      <c r="M1310" s="201"/>
      <c r="N1310" s="201"/>
      <c r="O1310" s="201"/>
      <c r="P1310" s="201"/>
      <c r="Q1310" s="201"/>
      <c r="R1310" s="201"/>
      <c r="S1310" s="201"/>
      <c r="T1310" s="201"/>
      <c r="U1310" s="201"/>
      <c r="V1310" s="201"/>
      <c r="W1310" s="201"/>
      <c r="X1310" s="201"/>
      <c r="Y1310" s="201"/>
      <c r="Z1310" s="201"/>
      <c r="AA1310" s="201"/>
      <c r="AB1310" s="201"/>
      <c r="AC1310" s="201"/>
      <c r="AD1310" s="201"/>
      <c r="AE1310" s="201"/>
      <c r="AF1310" s="201"/>
      <c r="AG1310" s="201"/>
      <c r="AH1310" s="201"/>
      <c r="AI1310" s="201"/>
      <c r="AJ1310" s="201"/>
      <c r="AK1310" s="201"/>
      <c r="AL1310" s="201"/>
      <c r="AM1310" s="201"/>
      <c r="AN1310" s="201"/>
      <c r="AO1310" s="201"/>
      <c r="AT1310" s="201"/>
      <c r="BK1310" s="201"/>
      <c r="BL1310" s="201"/>
      <c r="BM1310" s="201"/>
    </row>
    <row r="1311" spans="1:65" ht="21" customHeight="1">
      <c r="A1311" s="201"/>
      <c r="B1311" s="201"/>
      <c r="C1311" s="201"/>
      <c r="D1311" s="201"/>
      <c r="G1311" s="263"/>
      <c r="I1311" s="201"/>
      <c r="J1311" s="201"/>
      <c r="K1311" s="201"/>
      <c r="L1311" s="201"/>
      <c r="M1311" s="201"/>
      <c r="N1311" s="201"/>
      <c r="O1311" s="201"/>
      <c r="P1311" s="201"/>
      <c r="Q1311" s="201"/>
      <c r="R1311" s="201"/>
      <c r="S1311" s="201"/>
      <c r="T1311" s="201"/>
      <c r="U1311" s="201"/>
      <c r="V1311" s="201"/>
      <c r="W1311" s="201"/>
      <c r="X1311" s="201"/>
      <c r="Y1311" s="201"/>
      <c r="Z1311" s="201"/>
      <c r="AA1311" s="201"/>
      <c r="AB1311" s="201"/>
      <c r="AC1311" s="201"/>
      <c r="AD1311" s="201"/>
      <c r="AE1311" s="201"/>
      <c r="AF1311" s="201"/>
      <c r="AG1311" s="201"/>
      <c r="AH1311" s="201"/>
      <c r="AI1311" s="201"/>
      <c r="AJ1311" s="201"/>
      <c r="AK1311" s="201"/>
      <c r="AL1311" s="201"/>
      <c r="AM1311" s="201"/>
      <c r="AN1311" s="201"/>
      <c r="AO1311" s="201"/>
      <c r="AT1311" s="201"/>
      <c r="BK1311" s="201"/>
      <c r="BL1311" s="201"/>
      <c r="BM1311" s="201"/>
    </row>
    <row r="1312" spans="1:65" ht="21" customHeight="1">
      <c r="A1312" s="201"/>
      <c r="B1312" s="201"/>
      <c r="C1312" s="201"/>
      <c r="D1312" s="201"/>
      <c r="G1312" s="263"/>
      <c r="I1312" s="201"/>
      <c r="J1312" s="201"/>
      <c r="K1312" s="201"/>
      <c r="L1312" s="201"/>
      <c r="M1312" s="201"/>
      <c r="N1312" s="201"/>
      <c r="O1312" s="201"/>
      <c r="P1312" s="201"/>
      <c r="Q1312" s="201"/>
      <c r="R1312" s="201"/>
      <c r="S1312" s="201"/>
      <c r="T1312" s="201"/>
      <c r="U1312" s="201"/>
      <c r="V1312" s="201"/>
      <c r="W1312" s="201"/>
      <c r="X1312" s="201"/>
      <c r="Y1312" s="201"/>
      <c r="Z1312" s="201"/>
      <c r="AA1312" s="201"/>
      <c r="AB1312" s="201"/>
      <c r="AC1312" s="201"/>
      <c r="AD1312" s="201"/>
      <c r="AE1312" s="201"/>
      <c r="AF1312" s="201"/>
      <c r="AG1312" s="201"/>
      <c r="AH1312" s="201"/>
      <c r="AI1312" s="201"/>
      <c r="AJ1312" s="201"/>
      <c r="AK1312" s="201"/>
      <c r="AL1312" s="201"/>
      <c r="AM1312" s="201"/>
      <c r="AN1312" s="201"/>
      <c r="AO1312" s="201"/>
      <c r="AT1312" s="201"/>
      <c r="BK1312" s="201"/>
      <c r="BL1312" s="201"/>
      <c r="BM1312" s="201"/>
    </row>
    <row r="1313" spans="1:65" ht="21" customHeight="1">
      <c r="A1313" s="201"/>
      <c r="B1313" s="201"/>
      <c r="C1313" s="201"/>
      <c r="D1313" s="201"/>
      <c r="G1313" s="263"/>
      <c r="I1313" s="201"/>
      <c r="J1313" s="201"/>
      <c r="K1313" s="201"/>
      <c r="L1313" s="201"/>
      <c r="M1313" s="201"/>
      <c r="N1313" s="201"/>
      <c r="O1313" s="201"/>
      <c r="P1313" s="201"/>
      <c r="Q1313" s="201"/>
      <c r="R1313" s="201"/>
      <c r="S1313" s="201"/>
      <c r="T1313" s="201"/>
      <c r="U1313" s="201"/>
      <c r="V1313" s="201"/>
      <c r="W1313" s="201"/>
      <c r="X1313" s="201"/>
      <c r="Y1313" s="201"/>
      <c r="Z1313" s="201"/>
      <c r="AA1313" s="201"/>
      <c r="AB1313" s="201"/>
      <c r="AC1313" s="201"/>
      <c r="AD1313" s="201"/>
      <c r="AE1313" s="201"/>
      <c r="AF1313" s="201"/>
      <c r="AG1313" s="201"/>
      <c r="AH1313" s="201"/>
      <c r="AI1313" s="201"/>
      <c r="AJ1313" s="201"/>
      <c r="AK1313" s="201"/>
      <c r="AL1313" s="201"/>
      <c r="AM1313" s="201"/>
      <c r="AN1313" s="201"/>
      <c r="AO1313" s="201"/>
      <c r="AT1313" s="201"/>
      <c r="BK1313" s="201"/>
      <c r="BL1313" s="201"/>
      <c r="BM1313" s="201"/>
    </row>
    <row r="1314" spans="1:65" ht="21" customHeight="1">
      <c r="A1314" s="201"/>
      <c r="B1314" s="201"/>
      <c r="C1314" s="201"/>
      <c r="D1314" s="201"/>
      <c r="G1314" s="263"/>
      <c r="I1314" s="201"/>
      <c r="J1314" s="201"/>
      <c r="K1314" s="201"/>
      <c r="L1314" s="201"/>
      <c r="M1314" s="201"/>
      <c r="N1314" s="201"/>
      <c r="O1314" s="201"/>
      <c r="P1314" s="201"/>
      <c r="Q1314" s="201"/>
      <c r="R1314" s="201"/>
      <c r="S1314" s="201"/>
      <c r="T1314" s="201"/>
      <c r="U1314" s="201"/>
      <c r="V1314" s="201"/>
      <c r="W1314" s="201"/>
      <c r="X1314" s="201"/>
      <c r="Y1314" s="201"/>
      <c r="Z1314" s="201"/>
      <c r="AA1314" s="201"/>
      <c r="AB1314" s="201"/>
      <c r="AC1314" s="201"/>
      <c r="AD1314" s="201"/>
      <c r="AE1314" s="201"/>
      <c r="AF1314" s="201"/>
      <c r="AG1314" s="201"/>
      <c r="AH1314" s="201"/>
      <c r="AI1314" s="201"/>
      <c r="AJ1314" s="201"/>
      <c r="AK1314" s="201"/>
      <c r="AL1314" s="201"/>
      <c r="AM1314" s="201"/>
      <c r="AN1314" s="201"/>
      <c r="AO1314" s="201"/>
      <c r="AT1314" s="201"/>
      <c r="BK1314" s="201"/>
      <c r="BL1314" s="201"/>
      <c r="BM1314" s="201"/>
    </row>
    <row r="1315" spans="1:65" ht="21" customHeight="1">
      <c r="A1315" s="201"/>
      <c r="B1315" s="201"/>
      <c r="C1315" s="201"/>
      <c r="D1315" s="201"/>
      <c r="G1315" s="263"/>
      <c r="I1315" s="201"/>
      <c r="J1315" s="201"/>
      <c r="K1315" s="201"/>
      <c r="L1315" s="201"/>
      <c r="M1315" s="201"/>
      <c r="N1315" s="201"/>
      <c r="O1315" s="201"/>
      <c r="P1315" s="201"/>
      <c r="Q1315" s="201"/>
      <c r="R1315" s="201"/>
      <c r="S1315" s="201"/>
      <c r="T1315" s="201"/>
      <c r="U1315" s="201"/>
      <c r="V1315" s="201"/>
      <c r="W1315" s="201"/>
      <c r="X1315" s="201"/>
      <c r="Y1315" s="201"/>
      <c r="Z1315" s="201"/>
      <c r="AA1315" s="201"/>
      <c r="AB1315" s="201"/>
      <c r="AC1315" s="201"/>
      <c r="AD1315" s="201"/>
      <c r="AE1315" s="201"/>
      <c r="AF1315" s="201"/>
      <c r="AG1315" s="201"/>
      <c r="AH1315" s="201"/>
      <c r="AI1315" s="201"/>
      <c r="AJ1315" s="201"/>
      <c r="AK1315" s="201"/>
      <c r="AL1315" s="201"/>
      <c r="AM1315" s="201"/>
      <c r="AN1315" s="201"/>
      <c r="AO1315" s="201"/>
      <c r="AT1315" s="201"/>
      <c r="BK1315" s="201"/>
      <c r="BL1315" s="201"/>
      <c r="BM1315" s="201"/>
    </row>
    <row r="1316" spans="1:65" ht="21" customHeight="1">
      <c r="A1316" s="201"/>
      <c r="B1316" s="201"/>
      <c r="C1316" s="201"/>
      <c r="D1316" s="201"/>
      <c r="G1316" s="263"/>
      <c r="I1316" s="201"/>
      <c r="J1316" s="201"/>
      <c r="K1316" s="201"/>
      <c r="L1316" s="201"/>
      <c r="M1316" s="201"/>
      <c r="N1316" s="201"/>
      <c r="O1316" s="201"/>
      <c r="P1316" s="201"/>
      <c r="Q1316" s="201"/>
      <c r="R1316" s="201"/>
      <c r="S1316" s="201"/>
      <c r="T1316" s="201"/>
      <c r="U1316" s="201"/>
      <c r="V1316" s="201"/>
      <c r="W1316" s="201"/>
      <c r="X1316" s="201"/>
      <c r="Y1316" s="201"/>
      <c r="Z1316" s="201"/>
      <c r="AA1316" s="201"/>
      <c r="AB1316" s="201"/>
      <c r="AC1316" s="201"/>
      <c r="AD1316" s="201"/>
      <c r="AE1316" s="201"/>
      <c r="AF1316" s="201"/>
      <c r="AG1316" s="201"/>
      <c r="AH1316" s="201"/>
      <c r="AI1316" s="201"/>
      <c r="AJ1316" s="201"/>
      <c r="AK1316" s="201"/>
      <c r="AL1316" s="201"/>
      <c r="AM1316" s="201"/>
      <c r="AN1316" s="201"/>
      <c r="AO1316" s="201"/>
      <c r="AT1316" s="201"/>
      <c r="BK1316" s="201"/>
      <c r="BL1316" s="201"/>
      <c r="BM1316" s="201"/>
    </row>
    <row r="1317" spans="1:65" ht="21" customHeight="1">
      <c r="A1317" s="201"/>
      <c r="B1317" s="201"/>
      <c r="C1317" s="201"/>
      <c r="D1317" s="201"/>
      <c r="G1317" s="263"/>
      <c r="I1317" s="201"/>
      <c r="J1317" s="201"/>
      <c r="K1317" s="201"/>
      <c r="L1317" s="201"/>
      <c r="M1317" s="201"/>
      <c r="N1317" s="201"/>
      <c r="O1317" s="201"/>
      <c r="P1317" s="201"/>
      <c r="Q1317" s="201"/>
      <c r="R1317" s="201"/>
      <c r="S1317" s="201"/>
      <c r="T1317" s="201"/>
      <c r="U1317" s="201"/>
      <c r="V1317" s="201"/>
      <c r="W1317" s="201"/>
      <c r="X1317" s="201"/>
      <c r="Y1317" s="201"/>
      <c r="Z1317" s="201"/>
      <c r="AA1317" s="201"/>
      <c r="AB1317" s="201"/>
      <c r="AC1317" s="201"/>
      <c r="AD1317" s="201"/>
      <c r="AE1317" s="201"/>
      <c r="AF1317" s="201"/>
      <c r="AG1317" s="201"/>
      <c r="AH1317" s="201"/>
      <c r="AI1317" s="201"/>
      <c r="AJ1317" s="201"/>
      <c r="AK1317" s="201"/>
      <c r="AL1317" s="201"/>
      <c r="AM1317" s="201"/>
      <c r="AN1317" s="201"/>
      <c r="AO1317" s="201"/>
      <c r="AT1317" s="201"/>
      <c r="BK1317" s="201"/>
      <c r="BL1317" s="201"/>
      <c r="BM1317" s="201"/>
    </row>
    <row r="1318" spans="1:65" ht="21" customHeight="1">
      <c r="A1318" s="201"/>
      <c r="B1318" s="201"/>
      <c r="C1318" s="201"/>
      <c r="D1318" s="201"/>
      <c r="G1318" s="263"/>
      <c r="I1318" s="201"/>
      <c r="J1318" s="201"/>
      <c r="K1318" s="201"/>
      <c r="L1318" s="201"/>
      <c r="M1318" s="201"/>
      <c r="N1318" s="201"/>
      <c r="O1318" s="201"/>
      <c r="P1318" s="201"/>
      <c r="Q1318" s="201"/>
      <c r="R1318" s="201"/>
      <c r="S1318" s="201"/>
      <c r="T1318" s="201"/>
      <c r="U1318" s="201"/>
      <c r="V1318" s="201"/>
      <c r="W1318" s="201"/>
      <c r="X1318" s="201"/>
      <c r="Y1318" s="201"/>
      <c r="Z1318" s="201"/>
      <c r="AA1318" s="201"/>
      <c r="AB1318" s="201"/>
      <c r="AC1318" s="201"/>
      <c r="AD1318" s="201"/>
      <c r="AE1318" s="201"/>
      <c r="AF1318" s="201"/>
      <c r="AG1318" s="201"/>
      <c r="AH1318" s="201"/>
      <c r="AI1318" s="201"/>
      <c r="AJ1318" s="201"/>
      <c r="AK1318" s="201"/>
      <c r="AL1318" s="201"/>
      <c r="AM1318" s="201"/>
      <c r="AN1318" s="201"/>
      <c r="AO1318" s="201"/>
      <c r="AT1318" s="201"/>
      <c r="BK1318" s="201"/>
      <c r="BL1318" s="201"/>
      <c r="BM1318" s="201"/>
    </row>
    <row r="1319" spans="1:65" ht="21" customHeight="1">
      <c r="A1319" s="201"/>
      <c r="B1319" s="201"/>
      <c r="C1319" s="201"/>
      <c r="D1319" s="201"/>
      <c r="G1319" s="263"/>
      <c r="I1319" s="201"/>
      <c r="J1319" s="201"/>
      <c r="K1319" s="201"/>
      <c r="L1319" s="201"/>
      <c r="M1319" s="201"/>
      <c r="N1319" s="201"/>
      <c r="O1319" s="201"/>
      <c r="P1319" s="201"/>
      <c r="Q1319" s="201"/>
      <c r="R1319" s="201"/>
      <c r="S1319" s="201"/>
      <c r="T1319" s="201"/>
      <c r="U1319" s="201"/>
      <c r="V1319" s="201"/>
      <c r="W1319" s="201"/>
      <c r="X1319" s="201"/>
      <c r="Y1319" s="201"/>
      <c r="Z1319" s="201"/>
      <c r="AA1319" s="201"/>
      <c r="AB1319" s="201"/>
      <c r="AC1319" s="201"/>
      <c r="AD1319" s="201"/>
      <c r="AE1319" s="201"/>
      <c r="AF1319" s="201"/>
      <c r="AG1319" s="201"/>
      <c r="AH1319" s="201"/>
      <c r="AI1319" s="201"/>
      <c r="AJ1319" s="201"/>
      <c r="AK1319" s="201"/>
      <c r="AL1319" s="201"/>
      <c r="AM1319" s="201"/>
      <c r="AN1319" s="201"/>
      <c r="AO1319" s="201"/>
      <c r="AT1319" s="201"/>
      <c r="BK1319" s="201"/>
      <c r="BL1319" s="201"/>
      <c r="BM1319" s="201"/>
    </row>
    <row r="1320" spans="1:65" ht="21" customHeight="1">
      <c r="A1320" s="201"/>
      <c r="B1320" s="201"/>
      <c r="C1320" s="201"/>
      <c r="D1320" s="201"/>
      <c r="G1320" s="263"/>
      <c r="I1320" s="201"/>
      <c r="J1320" s="201"/>
      <c r="K1320" s="201"/>
      <c r="L1320" s="201"/>
      <c r="M1320" s="201"/>
      <c r="N1320" s="201"/>
      <c r="O1320" s="201"/>
      <c r="P1320" s="201"/>
      <c r="Q1320" s="201"/>
      <c r="R1320" s="201"/>
      <c r="S1320" s="201"/>
      <c r="T1320" s="201"/>
      <c r="U1320" s="201"/>
      <c r="V1320" s="201"/>
      <c r="W1320" s="201"/>
      <c r="X1320" s="201"/>
      <c r="Y1320" s="201"/>
      <c r="Z1320" s="201"/>
      <c r="AA1320" s="201"/>
      <c r="AB1320" s="201"/>
      <c r="AC1320" s="201"/>
      <c r="AD1320" s="201"/>
      <c r="AE1320" s="201"/>
      <c r="AF1320" s="201"/>
      <c r="AG1320" s="201"/>
      <c r="AH1320" s="201"/>
      <c r="AI1320" s="201"/>
      <c r="AJ1320" s="201"/>
      <c r="AK1320" s="201"/>
      <c r="AL1320" s="201"/>
      <c r="AM1320" s="201"/>
      <c r="AN1320" s="201"/>
      <c r="AO1320" s="201"/>
      <c r="AT1320" s="201"/>
      <c r="BK1320" s="201"/>
      <c r="BL1320" s="201"/>
      <c r="BM1320" s="201"/>
    </row>
    <row r="1321" spans="1:65" ht="21" customHeight="1">
      <c r="A1321" s="201"/>
      <c r="B1321" s="201"/>
      <c r="C1321" s="201"/>
      <c r="D1321" s="201"/>
      <c r="G1321" s="263"/>
      <c r="I1321" s="201"/>
      <c r="J1321" s="201"/>
      <c r="K1321" s="201"/>
      <c r="L1321" s="201"/>
      <c r="M1321" s="201"/>
      <c r="N1321" s="201"/>
      <c r="O1321" s="201"/>
      <c r="P1321" s="201"/>
      <c r="Q1321" s="201"/>
      <c r="R1321" s="201"/>
      <c r="S1321" s="201"/>
      <c r="T1321" s="201"/>
      <c r="U1321" s="201"/>
      <c r="V1321" s="201"/>
      <c r="W1321" s="201"/>
      <c r="X1321" s="201"/>
      <c r="Y1321" s="201"/>
      <c r="Z1321" s="201"/>
      <c r="AA1321" s="201"/>
      <c r="AB1321" s="201"/>
      <c r="AC1321" s="201"/>
      <c r="AD1321" s="201"/>
      <c r="AE1321" s="201"/>
      <c r="AF1321" s="201"/>
      <c r="AG1321" s="201"/>
      <c r="AH1321" s="201"/>
      <c r="AI1321" s="201"/>
      <c r="AJ1321" s="201"/>
      <c r="AK1321" s="201"/>
      <c r="AL1321" s="201"/>
      <c r="AM1321" s="201"/>
      <c r="AN1321" s="201"/>
      <c r="AO1321" s="201"/>
      <c r="AT1321" s="201"/>
      <c r="BK1321" s="201"/>
      <c r="BL1321" s="201"/>
      <c r="BM1321" s="201"/>
    </row>
    <row r="1322" spans="1:65" ht="21" customHeight="1">
      <c r="A1322" s="201"/>
      <c r="B1322" s="201"/>
      <c r="C1322" s="201"/>
      <c r="D1322" s="201"/>
      <c r="G1322" s="263"/>
      <c r="I1322" s="201"/>
      <c r="J1322" s="201"/>
      <c r="K1322" s="201"/>
      <c r="L1322" s="201"/>
      <c r="M1322" s="201"/>
      <c r="N1322" s="201"/>
      <c r="O1322" s="201"/>
      <c r="P1322" s="201"/>
      <c r="Q1322" s="201"/>
      <c r="R1322" s="201"/>
      <c r="S1322" s="201"/>
      <c r="T1322" s="201"/>
      <c r="U1322" s="201"/>
      <c r="V1322" s="201"/>
      <c r="W1322" s="201"/>
      <c r="X1322" s="201"/>
      <c r="Y1322" s="201"/>
      <c r="Z1322" s="201"/>
      <c r="AA1322" s="201"/>
      <c r="AB1322" s="201"/>
      <c r="AC1322" s="201"/>
      <c r="AD1322" s="201"/>
      <c r="AE1322" s="201"/>
      <c r="AF1322" s="201"/>
      <c r="AG1322" s="201"/>
      <c r="AH1322" s="201"/>
      <c r="AI1322" s="201"/>
      <c r="AJ1322" s="201"/>
      <c r="AK1322" s="201"/>
      <c r="AL1322" s="201"/>
      <c r="AM1322" s="201"/>
      <c r="AN1322" s="201"/>
      <c r="AO1322" s="201"/>
      <c r="AT1322" s="201"/>
      <c r="BK1322" s="201"/>
      <c r="BL1322" s="201"/>
      <c r="BM1322" s="201"/>
    </row>
    <row r="1323" spans="1:65" ht="21" customHeight="1">
      <c r="A1323" s="201"/>
      <c r="B1323" s="201"/>
      <c r="C1323" s="201"/>
      <c r="D1323" s="201"/>
      <c r="G1323" s="263"/>
      <c r="I1323" s="201"/>
      <c r="J1323" s="201"/>
      <c r="K1323" s="201"/>
      <c r="L1323" s="201"/>
      <c r="M1323" s="201"/>
      <c r="N1323" s="201"/>
      <c r="O1323" s="201"/>
      <c r="P1323" s="201"/>
      <c r="Q1323" s="201"/>
      <c r="R1323" s="201"/>
      <c r="S1323" s="201"/>
      <c r="T1323" s="201"/>
      <c r="U1323" s="201"/>
      <c r="V1323" s="201"/>
      <c r="W1323" s="201"/>
      <c r="X1323" s="201"/>
      <c r="Y1323" s="201"/>
      <c r="Z1323" s="201"/>
      <c r="AA1323" s="201"/>
      <c r="AB1323" s="201"/>
      <c r="AC1323" s="201"/>
      <c r="AD1323" s="201"/>
      <c r="AE1323" s="201"/>
      <c r="AF1323" s="201"/>
      <c r="AG1323" s="201"/>
      <c r="AH1323" s="201"/>
      <c r="AI1323" s="201"/>
      <c r="AJ1323" s="201"/>
      <c r="AK1323" s="201"/>
      <c r="AL1323" s="201"/>
      <c r="AM1323" s="201"/>
      <c r="AN1323" s="201"/>
      <c r="AO1323" s="201"/>
      <c r="AT1323" s="201"/>
      <c r="BK1323" s="201"/>
      <c r="BL1323" s="201"/>
      <c r="BM1323" s="201"/>
    </row>
    <row r="1324" spans="1:65" ht="21" customHeight="1">
      <c r="A1324" s="201"/>
      <c r="B1324" s="201"/>
      <c r="C1324" s="201"/>
      <c r="D1324" s="201"/>
      <c r="G1324" s="263"/>
      <c r="I1324" s="201"/>
      <c r="J1324" s="201"/>
      <c r="K1324" s="201"/>
      <c r="L1324" s="201"/>
      <c r="M1324" s="201"/>
      <c r="N1324" s="201"/>
      <c r="O1324" s="201"/>
      <c r="P1324" s="201"/>
      <c r="Q1324" s="201"/>
      <c r="R1324" s="201"/>
      <c r="S1324" s="201"/>
      <c r="T1324" s="201"/>
      <c r="U1324" s="201"/>
      <c r="V1324" s="201"/>
      <c r="W1324" s="201"/>
      <c r="X1324" s="201"/>
      <c r="Y1324" s="201"/>
      <c r="Z1324" s="201"/>
      <c r="AA1324" s="201"/>
      <c r="AB1324" s="201"/>
      <c r="AC1324" s="201"/>
      <c r="AD1324" s="201"/>
      <c r="AE1324" s="201"/>
      <c r="AF1324" s="201"/>
      <c r="AG1324" s="201"/>
      <c r="AH1324" s="201"/>
      <c r="AI1324" s="201"/>
      <c r="AJ1324" s="201"/>
      <c r="AK1324" s="201"/>
      <c r="AL1324" s="201"/>
      <c r="AM1324" s="201"/>
      <c r="AN1324" s="201"/>
      <c r="AO1324" s="201"/>
      <c r="AT1324" s="201"/>
      <c r="BK1324" s="201"/>
      <c r="BL1324" s="201"/>
      <c r="BM1324" s="201"/>
    </row>
    <row r="1325" spans="1:65" ht="21" customHeight="1">
      <c r="A1325" s="201"/>
      <c r="B1325" s="201"/>
      <c r="C1325" s="201"/>
      <c r="D1325" s="201"/>
      <c r="G1325" s="263"/>
      <c r="I1325" s="201"/>
      <c r="J1325" s="201"/>
      <c r="K1325" s="201"/>
      <c r="L1325" s="201"/>
      <c r="M1325" s="201"/>
      <c r="N1325" s="201"/>
      <c r="O1325" s="201"/>
      <c r="P1325" s="201"/>
      <c r="Q1325" s="201"/>
      <c r="R1325" s="201"/>
      <c r="S1325" s="201"/>
      <c r="T1325" s="201"/>
      <c r="U1325" s="201"/>
      <c r="V1325" s="201"/>
      <c r="W1325" s="201"/>
      <c r="X1325" s="201"/>
      <c r="Y1325" s="201"/>
      <c r="Z1325" s="201"/>
      <c r="AA1325" s="201"/>
      <c r="AB1325" s="201"/>
      <c r="AC1325" s="201"/>
      <c r="AD1325" s="201"/>
      <c r="AE1325" s="201"/>
      <c r="AF1325" s="201"/>
      <c r="AG1325" s="201"/>
      <c r="AH1325" s="201"/>
      <c r="AI1325" s="201"/>
      <c r="AJ1325" s="201"/>
      <c r="AK1325" s="201"/>
      <c r="AL1325" s="201"/>
      <c r="AM1325" s="201"/>
      <c r="AN1325" s="201"/>
      <c r="AO1325" s="201"/>
      <c r="AT1325" s="201"/>
      <c r="BK1325" s="201"/>
      <c r="BL1325" s="201"/>
      <c r="BM1325" s="201"/>
    </row>
    <row r="1326" spans="1:65" ht="21" customHeight="1">
      <c r="A1326" s="201"/>
      <c r="B1326" s="201"/>
      <c r="C1326" s="201"/>
      <c r="D1326" s="201"/>
      <c r="G1326" s="263"/>
      <c r="I1326" s="201"/>
      <c r="J1326" s="201"/>
      <c r="K1326" s="201"/>
      <c r="L1326" s="201"/>
      <c r="M1326" s="201"/>
      <c r="N1326" s="201"/>
      <c r="O1326" s="201"/>
      <c r="P1326" s="201"/>
      <c r="Q1326" s="201"/>
      <c r="R1326" s="201"/>
      <c r="S1326" s="201"/>
      <c r="T1326" s="201"/>
      <c r="U1326" s="201"/>
      <c r="V1326" s="201"/>
      <c r="W1326" s="201"/>
      <c r="X1326" s="201"/>
      <c r="Y1326" s="201"/>
      <c r="Z1326" s="201"/>
      <c r="AA1326" s="201"/>
      <c r="AB1326" s="201"/>
      <c r="AC1326" s="201"/>
      <c r="AD1326" s="201"/>
      <c r="AE1326" s="201"/>
      <c r="AF1326" s="201"/>
      <c r="AG1326" s="201"/>
      <c r="AH1326" s="201"/>
      <c r="AI1326" s="201"/>
      <c r="AJ1326" s="201"/>
      <c r="AK1326" s="201"/>
      <c r="AL1326" s="201"/>
      <c r="AM1326" s="201"/>
      <c r="AN1326" s="201"/>
      <c r="AO1326" s="201"/>
      <c r="AT1326" s="201"/>
      <c r="BK1326" s="201"/>
      <c r="BL1326" s="201"/>
      <c r="BM1326" s="201"/>
    </row>
    <row r="1327" spans="1:65" ht="21" customHeight="1">
      <c r="A1327" s="201"/>
      <c r="B1327" s="201"/>
      <c r="C1327" s="201"/>
      <c r="D1327" s="201"/>
      <c r="G1327" s="263"/>
      <c r="I1327" s="201"/>
      <c r="J1327" s="201"/>
      <c r="K1327" s="201"/>
      <c r="L1327" s="201"/>
      <c r="M1327" s="201"/>
      <c r="N1327" s="201"/>
      <c r="O1327" s="201"/>
      <c r="P1327" s="201"/>
      <c r="Q1327" s="201"/>
      <c r="R1327" s="201"/>
      <c r="S1327" s="201"/>
      <c r="T1327" s="201"/>
      <c r="U1327" s="201"/>
      <c r="V1327" s="201"/>
      <c r="W1327" s="201"/>
      <c r="X1327" s="201"/>
      <c r="Y1327" s="201"/>
      <c r="Z1327" s="201"/>
      <c r="AA1327" s="201"/>
      <c r="AB1327" s="201"/>
      <c r="AC1327" s="201"/>
      <c r="AD1327" s="201"/>
      <c r="AE1327" s="201"/>
      <c r="AF1327" s="201"/>
      <c r="AG1327" s="201"/>
      <c r="AH1327" s="201"/>
      <c r="AI1327" s="201"/>
      <c r="AJ1327" s="201"/>
      <c r="AK1327" s="201"/>
      <c r="AL1327" s="201"/>
      <c r="AM1327" s="201"/>
      <c r="AN1327" s="201"/>
      <c r="AO1327" s="201"/>
      <c r="AT1327" s="201"/>
      <c r="BK1327" s="201"/>
      <c r="BL1327" s="201"/>
      <c r="BM1327" s="201"/>
    </row>
    <row r="1328" spans="1:65" ht="21" customHeight="1">
      <c r="A1328" s="201"/>
      <c r="B1328" s="201"/>
      <c r="C1328" s="201"/>
      <c r="D1328" s="201"/>
      <c r="G1328" s="263"/>
      <c r="I1328" s="201"/>
      <c r="J1328" s="201"/>
      <c r="K1328" s="201"/>
      <c r="L1328" s="201"/>
      <c r="M1328" s="201"/>
      <c r="N1328" s="201"/>
      <c r="O1328" s="201"/>
      <c r="P1328" s="201"/>
      <c r="Q1328" s="201"/>
      <c r="R1328" s="201"/>
      <c r="S1328" s="201"/>
      <c r="T1328" s="201"/>
      <c r="U1328" s="201"/>
      <c r="V1328" s="201"/>
      <c r="W1328" s="201"/>
      <c r="X1328" s="201"/>
      <c r="Y1328" s="201"/>
      <c r="Z1328" s="201"/>
      <c r="AA1328" s="201"/>
      <c r="AB1328" s="201"/>
      <c r="AC1328" s="201"/>
      <c r="AD1328" s="201"/>
      <c r="AE1328" s="201"/>
      <c r="AF1328" s="201"/>
      <c r="AG1328" s="201"/>
      <c r="AH1328" s="201"/>
      <c r="AI1328" s="201"/>
      <c r="AJ1328" s="201"/>
      <c r="AK1328" s="201"/>
      <c r="AL1328" s="201"/>
      <c r="AM1328" s="201"/>
      <c r="AN1328" s="201"/>
      <c r="AO1328" s="201"/>
      <c r="AT1328" s="201"/>
      <c r="BK1328" s="201"/>
      <c r="BL1328" s="201"/>
      <c r="BM1328" s="201"/>
    </row>
    <row r="1329" spans="1:65" ht="21" customHeight="1">
      <c r="A1329" s="201"/>
      <c r="B1329" s="201"/>
      <c r="C1329" s="201"/>
      <c r="D1329" s="201"/>
      <c r="G1329" s="263"/>
      <c r="I1329" s="201"/>
      <c r="J1329" s="201"/>
      <c r="K1329" s="201"/>
      <c r="L1329" s="201"/>
      <c r="M1329" s="201"/>
      <c r="N1329" s="201"/>
      <c r="O1329" s="201"/>
      <c r="P1329" s="201"/>
      <c r="Q1329" s="201"/>
      <c r="R1329" s="201"/>
      <c r="S1329" s="201"/>
      <c r="T1329" s="201"/>
      <c r="U1329" s="201"/>
      <c r="V1329" s="201"/>
      <c r="W1329" s="201"/>
      <c r="X1329" s="201"/>
      <c r="Y1329" s="201"/>
      <c r="Z1329" s="201"/>
      <c r="AA1329" s="201"/>
      <c r="AB1329" s="201"/>
      <c r="AC1329" s="201"/>
      <c r="AD1329" s="201"/>
      <c r="AE1329" s="201"/>
      <c r="AF1329" s="201"/>
      <c r="AG1329" s="201"/>
      <c r="AH1329" s="201"/>
      <c r="AI1329" s="201"/>
      <c r="AJ1329" s="201"/>
      <c r="AK1329" s="201"/>
      <c r="AL1329" s="201"/>
      <c r="AM1329" s="201"/>
      <c r="AN1329" s="201"/>
      <c r="AO1329" s="201"/>
      <c r="AT1329" s="201"/>
      <c r="BK1329" s="201"/>
      <c r="BL1329" s="201"/>
      <c r="BM1329" s="201"/>
    </row>
    <row r="1330" spans="1:65" ht="21" customHeight="1">
      <c r="A1330" s="201"/>
      <c r="B1330" s="201"/>
      <c r="C1330" s="201"/>
      <c r="D1330" s="201"/>
      <c r="G1330" s="263"/>
      <c r="I1330" s="201"/>
      <c r="J1330" s="201"/>
      <c r="K1330" s="201"/>
      <c r="L1330" s="201"/>
      <c r="M1330" s="201"/>
      <c r="N1330" s="201"/>
      <c r="O1330" s="201"/>
      <c r="P1330" s="201"/>
      <c r="Q1330" s="201"/>
      <c r="R1330" s="201"/>
      <c r="S1330" s="201"/>
      <c r="T1330" s="201"/>
      <c r="U1330" s="201"/>
      <c r="V1330" s="201"/>
      <c r="W1330" s="201"/>
      <c r="X1330" s="201"/>
      <c r="Y1330" s="201"/>
      <c r="Z1330" s="201"/>
      <c r="AA1330" s="201"/>
      <c r="AB1330" s="201"/>
      <c r="AC1330" s="201"/>
      <c r="AD1330" s="201"/>
      <c r="AE1330" s="201"/>
      <c r="AF1330" s="201"/>
      <c r="AG1330" s="201"/>
      <c r="AH1330" s="201"/>
      <c r="AI1330" s="201"/>
      <c r="AJ1330" s="201"/>
      <c r="AK1330" s="201"/>
      <c r="AL1330" s="201"/>
      <c r="AM1330" s="201"/>
      <c r="AN1330" s="201"/>
      <c r="AO1330" s="201"/>
      <c r="AT1330" s="201"/>
      <c r="BK1330" s="201"/>
      <c r="BL1330" s="201"/>
      <c r="BM1330" s="201"/>
    </row>
    <row r="1331" spans="1:65" ht="21" customHeight="1">
      <c r="A1331" s="201"/>
      <c r="B1331" s="201"/>
      <c r="C1331" s="201"/>
      <c r="D1331" s="201"/>
      <c r="G1331" s="263"/>
      <c r="I1331" s="201"/>
      <c r="J1331" s="201"/>
      <c r="K1331" s="201"/>
      <c r="L1331" s="201"/>
      <c r="M1331" s="201"/>
      <c r="N1331" s="201"/>
      <c r="O1331" s="201"/>
      <c r="P1331" s="201"/>
      <c r="Q1331" s="201"/>
      <c r="R1331" s="201"/>
      <c r="S1331" s="201"/>
      <c r="T1331" s="201"/>
      <c r="U1331" s="201"/>
      <c r="V1331" s="201"/>
      <c r="W1331" s="201"/>
      <c r="X1331" s="201"/>
      <c r="Y1331" s="201"/>
      <c r="Z1331" s="201"/>
      <c r="AA1331" s="201"/>
      <c r="AB1331" s="201"/>
      <c r="AC1331" s="201"/>
      <c r="AD1331" s="201"/>
      <c r="AE1331" s="201"/>
      <c r="AF1331" s="201"/>
      <c r="AG1331" s="201"/>
      <c r="AH1331" s="201"/>
      <c r="AI1331" s="201"/>
      <c r="AJ1331" s="201"/>
      <c r="AK1331" s="201"/>
      <c r="AL1331" s="201"/>
      <c r="AM1331" s="201"/>
      <c r="AN1331" s="201"/>
      <c r="AO1331" s="201"/>
      <c r="AT1331" s="201"/>
      <c r="BK1331" s="201"/>
      <c r="BL1331" s="201"/>
      <c r="BM1331" s="201"/>
    </row>
    <row r="1332" spans="1:65" ht="21" customHeight="1">
      <c r="A1332" s="201"/>
      <c r="B1332" s="201"/>
      <c r="C1332" s="201"/>
      <c r="D1332" s="201"/>
      <c r="G1332" s="263"/>
      <c r="I1332" s="201"/>
      <c r="J1332" s="201"/>
      <c r="K1332" s="201"/>
      <c r="L1332" s="201"/>
      <c r="M1332" s="201"/>
      <c r="N1332" s="201"/>
      <c r="O1332" s="201"/>
      <c r="P1332" s="201"/>
      <c r="Q1332" s="201"/>
      <c r="R1332" s="201"/>
      <c r="S1332" s="201"/>
      <c r="T1332" s="201"/>
      <c r="U1332" s="201"/>
      <c r="V1332" s="201"/>
      <c r="W1332" s="201"/>
      <c r="X1332" s="201"/>
      <c r="Y1332" s="201"/>
      <c r="Z1332" s="201"/>
      <c r="AA1332" s="201"/>
      <c r="AB1332" s="201"/>
      <c r="AC1332" s="201"/>
      <c r="AD1332" s="201"/>
      <c r="AE1332" s="201"/>
      <c r="AF1332" s="201"/>
      <c r="AG1332" s="201"/>
      <c r="AH1332" s="201"/>
      <c r="AI1332" s="201"/>
      <c r="AJ1332" s="201"/>
      <c r="AK1332" s="201"/>
      <c r="AL1332" s="201"/>
      <c r="AM1332" s="201"/>
      <c r="AN1332" s="201"/>
      <c r="AO1332" s="201"/>
      <c r="AT1332" s="201"/>
      <c r="BK1332" s="201"/>
      <c r="BL1332" s="201"/>
      <c r="BM1332" s="201"/>
    </row>
    <row r="1333" spans="1:65" ht="21" customHeight="1">
      <c r="A1333" s="201"/>
      <c r="B1333" s="201"/>
      <c r="C1333" s="201"/>
      <c r="D1333" s="201"/>
      <c r="G1333" s="263"/>
      <c r="I1333" s="201"/>
      <c r="J1333" s="201"/>
      <c r="K1333" s="201"/>
      <c r="L1333" s="201"/>
      <c r="M1333" s="201"/>
      <c r="N1333" s="201"/>
      <c r="O1333" s="201"/>
      <c r="P1333" s="201"/>
      <c r="Q1333" s="201"/>
      <c r="R1333" s="201"/>
      <c r="S1333" s="201"/>
      <c r="T1333" s="201"/>
      <c r="U1333" s="201"/>
      <c r="V1333" s="201"/>
      <c r="W1333" s="201"/>
      <c r="X1333" s="201"/>
      <c r="Y1333" s="201"/>
      <c r="Z1333" s="201"/>
      <c r="AA1333" s="201"/>
      <c r="AB1333" s="201"/>
      <c r="AC1333" s="201"/>
      <c r="AD1333" s="201"/>
      <c r="AE1333" s="201"/>
      <c r="AF1333" s="201"/>
      <c r="AG1333" s="201"/>
      <c r="AH1333" s="201"/>
      <c r="AI1333" s="201"/>
      <c r="AJ1333" s="201"/>
      <c r="AK1333" s="201"/>
      <c r="AL1333" s="201"/>
      <c r="AM1333" s="201"/>
      <c r="AN1333" s="201"/>
      <c r="AO1333" s="201"/>
      <c r="AT1333" s="201"/>
      <c r="BK1333" s="201"/>
      <c r="BL1333" s="201"/>
      <c r="BM1333" s="201"/>
    </row>
    <row r="1334" spans="1:65" ht="21" customHeight="1">
      <c r="A1334" s="201"/>
      <c r="B1334" s="201"/>
      <c r="C1334" s="201"/>
      <c r="D1334" s="201"/>
      <c r="G1334" s="263"/>
      <c r="I1334" s="201"/>
      <c r="J1334" s="201"/>
      <c r="K1334" s="201"/>
      <c r="L1334" s="201"/>
      <c r="M1334" s="201"/>
      <c r="N1334" s="201"/>
      <c r="O1334" s="201"/>
      <c r="P1334" s="201"/>
      <c r="Q1334" s="201"/>
      <c r="R1334" s="201"/>
      <c r="S1334" s="201"/>
      <c r="T1334" s="201"/>
      <c r="U1334" s="201"/>
      <c r="V1334" s="201"/>
      <c r="W1334" s="201"/>
      <c r="X1334" s="201"/>
      <c r="Y1334" s="201"/>
      <c r="Z1334" s="201"/>
      <c r="AA1334" s="201"/>
      <c r="AB1334" s="201"/>
      <c r="AC1334" s="201"/>
      <c r="AD1334" s="201"/>
      <c r="AE1334" s="201"/>
      <c r="AF1334" s="201"/>
      <c r="AG1334" s="201"/>
      <c r="AH1334" s="201"/>
      <c r="AI1334" s="201"/>
      <c r="AJ1334" s="201"/>
      <c r="AK1334" s="201"/>
      <c r="AL1334" s="201"/>
      <c r="AM1334" s="201"/>
      <c r="AN1334" s="201"/>
      <c r="AO1334" s="201"/>
      <c r="AT1334" s="201"/>
      <c r="BK1334" s="201"/>
      <c r="BL1334" s="201"/>
      <c r="BM1334" s="201"/>
    </row>
    <row r="1335" spans="1:65" ht="21" customHeight="1">
      <c r="A1335" s="201"/>
      <c r="B1335" s="201"/>
      <c r="C1335" s="201"/>
      <c r="D1335" s="201"/>
      <c r="G1335" s="263"/>
      <c r="I1335" s="201"/>
      <c r="J1335" s="201"/>
      <c r="K1335" s="201"/>
      <c r="L1335" s="201"/>
      <c r="M1335" s="201"/>
      <c r="N1335" s="201"/>
      <c r="O1335" s="201"/>
      <c r="P1335" s="201"/>
      <c r="Q1335" s="201"/>
      <c r="R1335" s="201"/>
      <c r="S1335" s="201"/>
      <c r="T1335" s="201"/>
      <c r="U1335" s="201"/>
      <c r="V1335" s="201"/>
      <c r="W1335" s="201"/>
      <c r="X1335" s="201"/>
      <c r="Y1335" s="201"/>
      <c r="Z1335" s="201"/>
      <c r="AA1335" s="201"/>
      <c r="AB1335" s="201"/>
      <c r="AC1335" s="201"/>
      <c r="AD1335" s="201"/>
      <c r="AE1335" s="201"/>
      <c r="AF1335" s="201"/>
      <c r="AG1335" s="201"/>
      <c r="AH1335" s="201"/>
      <c r="AI1335" s="201"/>
      <c r="AJ1335" s="201"/>
      <c r="AK1335" s="201"/>
      <c r="AL1335" s="201"/>
      <c r="AM1335" s="201"/>
      <c r="AN1335" s="201"/>
      <c r="AO1335" s="201"/>
      <c r="AT1335" s="201"/>
      <c r="BK1335" s="201"/>
      <c r="BL1335" s="201"/>
      <c r="BM1335" s="201"/>
    </row>
    <row r="1336" spans="1:65" ht="21" customHeight="1">
      <c r="A1336" s="201"/>
      <c r="B1336" s="201"/>
      <c r="C1336" s="201"/>
      <c r="D1336" s="201"/>
      <c r="G1336" s="263"/>
      <c r="I1336" s="201"/>
      <c r="J1336" s="201"/>
      <c r="K1336" s="201"/>
      <c r="L1336" s="201"/>
      <c r="M1336" s="201"/>
      <c r="N1336" s="201"/>
      <c r="O1336" s="201"/>
      <c r="P1336" s="201"/>
      <c r="Q1336" s="201"/>
      <c r="R1336" s="201"/>
      <c r="S1336" s="201"/>
      <c r="T1336" s="201"/>
      <c r="U1336" s="201"/>
      <c r="V1336" s="201"/>
      <c r="W1336" s="201"/>
      <c r="X1336" s="201"/>
      <c r="Y1336" s="201"/>
      <c r="Z1336" s="201"/>
      <c r="AA1336" s="201"/>
      <c r="AB1336" s="201"/>
      <c r="AC1336" s="201"/>
      <c r="AD1336" s="201"/>
      <c r="AE1336" s="201"/>
      <c r="AF1336" s="201"/>
      <c r="AG1336" s="201"/>
      <c r="AH1336" s="201"/>
      <c r="AI1336" s="201"/>
      <c r="AJ1336" s="201"/>
      <c r="AK1336" s="201"/>
      <c r="AL1336" s="201"/>
      <c r="AM1336" s="201"/>
      <c r="AN1336" s="201"/>
      <c r="AO1336" s="201"/>
      <c r="AT1336" s="201"/>
      <c r="BK1336" s="201"/>
      <c r="BL1336" s="201"/>
      <c r="BM1336" s="201"/>
    </row>
    <row r="1337" spans="1:65" ht="21" customHeight="1">
      <c r="A1337" s="201"/>
      <c r="B1337" s="201"/>
      <c r="C1337" s="201"/>
      <c r="D1337" s="201"/>
      <c r="G1337" s="263"/>
      <c r="I1337" s="201"/>
      <c r="J1337" s="201"/>
      <c r="K1337" s="201"/>
      <c r="L1337" s="201"/>
      <c r="M1337" s="201"/>
      <c r="N1337" s="201"/>
      <c r="O1337" s="201"/>
      <c r="P1337" s="201"/>
      <c r="Q1337" s="201"/>
      <c r="R1337" s="201"/>
      <c r="S1337" s="201"/>
      <c r="T1337" s="201"/>
      <c r="U1337" s="201"/>
      <c r="V1337" s="201"/>
      <c r="W1337" s="201"/>
      <c r="X1337" s="201"/>
      <c r="Y1337" s="201"/>
      <c r="Z1337" s="201"/>
      <c r="AA1337" s="201"/>
      <c r="AB1337" s="201"/>
      <c r="AC1337" s="201"/>
      <c r="AD1337" s="201"/>
      <c r="AE1337" s="201"/>
      <c r="AF1337" s="201"/>
      <c r="AG1337" s="201"/>
      <c r="AH1337" s="201"/>
      <c r="AI1337" s="201"/>
      <c r="AJ1337" s="201"/>
      <c r="AK1337" s="201"/>
      <c r="AL1337" s="201"/>
      <c r="AM1337" s="201"/>
      <c r="AN1337" s="201"/>
      <c r="AO1337" s="201"/>
      <c r="AT1337" s="201"/>
      <c r="BK1337" s="201"/>
      <c r="BL1337" s="201"/>
      <c r="BM1337" s="201"/>
    </row>
    <row r="1338" spans="1:65" ht="21" customHeight="1">
      <c r="A1338" s="201"/>
      <c r="B1338" s="201"/>
      <c r="C1338" s="201"/>
      <c r="D1338" s="201"/>
      <c r="G1338" s="263"/>
      <c r="I1338" s="201"/>
      <c r="J1338" s="201"/>
      <c r="K1338" s="201"/>
      <c r="L1338" s="201"/>
      <c r="M1338" s="201"/>
      <c r="N1338" s="201"/>
      <c r="O1338" s="201"/>
      <c r="P1338" s="201"/>
      <c r="Q1338" s="201"/>
      <c r="R1338" s="201"/>
      <c r="S1338" s="201"/>
      <c r="T1338" s="201"/>
      <c r="U1338" s="201"/>
      <c r="V1338" s="201"/>
      <c r="W1338" s="201"/>
      <c r="X1338" s="201"/>
      <c r="Y1338" s="201"/>
      <c r="Z1338" s="201"/>
      <c r="AA1338" s="201"/>
      <c r="AB1338" s="201"/>
      <c r="AC1338" s="201"/>
      <c r="AD1338" s="201"/>
      <c r="AE1338" s="201"/>
      <c r="AF1338" s="201"/>
      <c r="AG1338" s="201"/>
      <c r="AH1338" s="201"/>
      <c r="AI1338" s="201"/>
      <c r="AJ1338" s="201"/>
      <c r="AK1338" s="201"/>
      <c r="AL1338" s="201"/>
      <c r="AM1338" s="201"/>
      <c r="AN1338" s="201"/>
      <c r="AO1338" s="201"/>
      <c r="AT1338" s="201"/>
      <c r="BK1338" s="201"/>
      <c r="BL1338" s="201"/>
      <c r="BM1338" s="201"/>
    </row>
    <row r="1339" spans="1:65" ht="21" customHeight="1">
      <c r="A1339" s="201"/>
      <c r="B1339" s="201"/>
      <c r="C1339" s="201"/>
      <c r="D1339" s="201"/>
      <c r="G1339" s="263"/>
      <c r="I1339" s="201"/>
      <c r="J1339" s="201"/>
      <c r="K1339" s="201"/>
      <c r="L1339" s="201"/>
      <c r="M1339" s="201"/>
      <c r="N1339" s="201"/>
      <c r="O1339" s="201"/>
      <c r="P1339" s="201"/>
      <c r="Q1339" s="201"/>
      <c r="R1339" s="201"/>
      <c r="S1339" s="201"/>
      <c r="T1339" s="201"/>
      <c r="U1339" s="201"/>
      <c r="V1339" s="201"/>
      <c r="W1339" s="201"/>
      <c r="X1339" s="201"/>
      <c r="Y1339" s="201"/>
      <c r="Z1339" s="201"/>
      <c r="AA1339" s="201"/>
      <c r="AB1339" s="201"/>
      <c r="AC1339" s="201"/>
      <c r="AD1339" s="201"/>
      <c r="AE1339" s="201"/>
      <c r="AF1339" s="201"/>
      <c r="AG1339" s="201"/>
      <c r="AH1339" s="201"/>
      <c r="AI1339" s="201"/>
      <c r="AJ1339" s="201"/>
      <c r="AK1339" s="201"/>
      <c r="AL1339" s="201"/>
      <c r="AM1339" s="201"/>
      <c r="AN1339" s="201"/>
      <c r="AO1339" s="201"/>
      <c r="AT1339" s="201"/>
      <c r="BK1339" s="201"/>
      <c r="BL1339" s="201"/>
      <c r="BM1339" s="201"/>
    </row>
    <row r="1340" spans="1:65" ht="21" customHeight="1">
      <c r="A1340" s="201"/>
      <c r="B1340" s="201"/>
      <c r="C1340" s="201"/>
      <c r="D1340" s="201"/>
      <c r="G1340" s="263"/>
      <c r="I1340" s="201"/>
      <c r="J1340" s="201"/>
      <c r="K1340" s="201"/>
      <c r="L1340" s="201"/>
      <c r="M1340" s="201"/>
      <c r="N1340" s="201"/>
      <c r="O1340" s="201"/>
      <c r="P1340" s="201"/>
      <c r="Q1340" s="201"/>
      <c r="R1340" s="201"/>
      <c r="S1340" s="201"/>
      <c r="T1340" s="201"/>
      <c r="U1340" s="201"/>
      <c r="V1340" s="201"/>
      <c r="W1340" s="201"/>
      <c r="X1340" s="201"/>
      <c r="Y1340" s="201"/>
      <c r="Z1340" s="201"/>
      <c r="AA1340" s="201"/>
      <c r="AB1340" s="201"/>
      <c r="AC1340" s="201"/>
      <c r="AD1340" s="201"/>
      <c r="AE1340" s="201"/>
      <c r="AF1340" s="201"/>
      <c r="AG1340" s="201"/>
      <c r="AH1340" s="201"/>
      <c r="AI1340" s="201"/>
      <c r="AJ1340" s="201"/>
      <c r="AK1340" s="201"/>
      <c r="AL1340" s="201"/>
      <c r="AM1340" s="201"/>
      <c r="AN1340" s="201"/>
      <c r="AO1340" s="201"/>
      <c r="AT1340" s="201"/>
      <c r="BK1340" s="201"/>
      <c r="BL1340" s="201"/>
      <c r="BM1340" s="201"/>
    </row>
    <row r="1341" spans="1:65" ht="21" customHeight="1">
      <c r="A1341" s="201"/>
      <c r="B1341" s="201"/>
      <c r="C1341" s="201"/>
      <c r="D1341" s="201"/>
      <c r="G1341" s="263"/>
      <c r="I1341" s="201"/>
      <c r="J1341" s="201"/>
      <c r="K1341" s="201"/>
      <c r="L1341" s="201"/>
      <c r="M1341" s="201"/>
      <c r="N1341" s="201"/>
      <c r="O1341" s="201"/>
      <c r="P1341" s="201"/>
      <c r="Q1341" s="201"/>
      <c r="R1341" s="201"/>
      <c r="S1341" s="201"/>
      <c r="T1341" s="201"/>
      <c r="U1341" s="201"/>
      <c r="V1341" s="201"/>
      <c r="W1341" s="201"/>
      <c r="X1341" s="201"/>
      <c r="Y1341" s="201"/>
      <c r="Z1341" s="201"/>
      <c r="AA1341" s="201"/>
      <c r="AB1341" s="201"/>
      <c r="AC1341" s="201"/>
      <c r="AD1341" s="201"/>
      <c r="AE1341" s="201"/>
      <c r="AF1341" s="201"/>
      <c r="AG1341" s="201"/>
      <c r="AH1341" s="201"/>
      <c r="AI1341" s="201"/>
      <c r="AJ1341" s="201"/>
      <c r="AK1341" s="201"/>
      <c r="AL1341" s="201"/>
      <c r="AM1341" s="201"/>
      <c r="AN1341" s="201"/>
      <c r="AO1341" s="201"/>
      <c r="AT1341" s="201"/>
      <c r="BK1341" s="201"/>
      <c r="BL1341" s="201"/>
      <c r="BM1341" s="201"/>
    </row>
    <row r="1342" spans="1:65" ht="21" customHeight="1">
      <c r="A1342" s="201"/>
      <c r="B1342" s="201"/>
      <c r="C1342" s="201"/>
      <c r="D1342" s="201"/>
      <c r="G1342" s="263"/>
      <c r="I1342" s="201"/>
      <c r="J1342" s="201"/>
      <c r="K1342" s="201"/>
      <c r="L1342" s="201"/>
      <c r="M1342" s="201"/>
      <c r="N1342" s="201"/>
      <c r="O1342" s="201"/>
      <c r="P1342" s="201"/>
      <c r="Q1342" s="201"/>
      <c r="R1342" s="201"/>
      <c r="S1342" s="201"/>
      <c r="T1342" s="201"/>
      <c r="U1342" s="201"/>
      <c r="V1342" s="201"/>
      <c r="W1342" s="201"/>
      <c r="X1342" s="201"/>
      <c r="Y1342" s="201"/>
      <c r="Z1342" s="201"/>
      <c r="AA1342" s="201"/>
      <c r="AB1342" s="201"/>
      <c r="AC1342" s="201"/>
      <c r="AD1342" s="201"/>
      <c r="AE1342" s="201"/>
      <c r="AF1342" s="201"/>
      <c r="AG1342" s="201"/>
      <c r="AH1342" s="201"/>
      <c r="AI1342" s="201"/>
      <c r="AJ1342" s="201"/>
      <c r="AK1342" s="201"/>
      <c r="AL1342" s="201"/>
      <c r="AM1342" s="201"/>
      <c r="AN1342" s="201"/>
      <c r="AO1342" s="201"/>
      <c r="AT1342" s="201"/>
      <c r="BK1342" s="201"/>
      <c r="BL1342" s="201"/>
      <c r="BM1342" s="201"/>
    </row>
    <row r="1343" spans="1:65" ht="21" customHeight="1">
      <c r="A1343" s="201"/>
      <c r="B1343" s="201"/>
      <c r="C1343" s="201"/>
      <c r="D1343" s="201"/>
      <c r="G1343" s="263"/>
      <c r="I1343" s="201"/>
      <c r="J1343" s="201"/>
      <c r="K1343" s="201"/>
      <c r="L1343" s="201"/>
      <c r="M1343" s="201"/>
      <c r="N1343" s="201"/>
      <c r="O1343" s="201"/>
      <c r="P1343" s="201"/>
      <c r="Q1343" s="201"/>
      <c r="R1343" s="201"/>
      <c r="S1343" s="201"/>
      <c r="T1343" s="201"/>
      <c r="U1343" s="201"/>
      <c r="V1343" s="201"/>
      <c r="W1343" s="201"/>
      <c r="X1343" s="201"/>
      <c r="Y1343" s="201"/>
      <c r="Z1343" s="201"/>
      <c r="AA1343" s="201"/>
      <c r="AB1343" s="201"/>
      <c r="AC1343" s="201"/>
      <c r="AD1343" s="201"/>
      <c r="AE1343" s="201"/>
      <c r="AF1343" s="201"/>
      <c r="AG1343" s="201"/>
      <c r="AH1343" s="201"/>
      <c r="AI1343" s="201"/>
      <c r="AJ1343" s="201"/>
      <c r="AK1343" s="201"/>
      <c r="AL1343" s="201"/>
      <c r="AM1343" s="201"/>
      <c r="AN1343" s="201"/>
      <c r="AO1343" s="201"/>
      <c r="AT1343" s="201"/>
      <c r="BK1343" s="201"/>
      <c r="BL1343" s="201"/>
      <c r="BM1343" s="201"/>
    </row>
    <row r="1344" spans="1:65" ht="21" customHeight="1">
      <c r="A1344" s="201"/>
      <c r="B1344" s="201"/>
      <c r="C1344" s="201"/>
      <c r="D1344" s="201"/>
      <c r="G1344" s="263"/>
      <c r="I1344" s="201"/>
      <c r="J1344" s="201"/>
      <c r="K1344" s="201"/>
      <c r="L1344" s="201"/>
      <c r="M1344" s="201"/>
      <c r="N1344" s="201"/>
      <c r="O1344" s="201"/>
      <c r="P1344" s="201"/>
      <c r="Q1344" s="201"/>
      <c r="R1344" s="201"/>
      <c r="S1344" s="201"/>
      <c r="T1344" s="201"/>
      <c r="U1344" s="201"/>
      <c r="V1344" s="201"/>
      <c r="W1344" s="201"/>
      <c r="X1344" s="201"/>
      <c r="Y1344" s="201"/>
      <c r="Z1344" s="201"/>
      <c r="AA1344" s="201"/>
      <c r="AB1344" s="201"/>
      <c r="AC1344" s="201"/>
      <c r="AD1344" s="201"/>
      <c r="AE1344" s="201"/>
      <c r="AF1344" s="201"/>
      <c r="AG1344" s="201"/>
      <c r="AH1344" s="201"/>
      <c r="AI1344" s="201"/>
      <c r="AJ1344" s="201"/>
      <c r="AK1344" s="201"/>
      <c r="AL1344" s="201"/>
      <c r="AM1344" s="201"/>
      <c r="AN1344" s="201"/>
      <c r="AO1344" s="201"/>
      <c r="AT1344" s="201"/>
      <c r="BK1344" s="201"/>
      <c r="BL1344" s="201"/>
      <c r="BM1344" s="201"/>
    </row>
    <row r="1345" spans="1:65" ht="21" customHeight="1">
      <c r="A1345" s="201"/>
      <c r="B1345" s="201"/>
      <c r="C1345" s="201"/>
      <c r="D1345" s="201"/>
      <c r="G1345" s="263"/>
      <c r="I1345" s="201"/>
      <c r="J1345" s="201"/>
      <c r="K1345" s="201"/>
      <c r="L1345" s="201"/>
      <c r="M1345" s="201"/>
      <c r="N1345" s="201"/>
      <c r="O1345" s="201"/>
      <c r="P1345" s="201"/>
      <c r="Q1345" s="201"/>
      <c r="R1345" s="201"/>
      <c r="S1345" s="201"/>
      <c r="T1345" s="201"/>
      <c r="U1345" s="201"/>
      <c r="V1345" s="201"/>
      <c r="W1345" s="201"/>
      <c r="X1345" s="201"/>
      <c r="Y1345" s="201"/>
      <c r="Z1345" s="201"/>
      <c r="AA1345" s="201"/>
      <c r="AB1345" s="201"/>
      <c r="AC1345" s="201"/>
      <c r="AD1345" s="201"/>
      <c r="AE1345" s="201"/>
      <c r="AF1345" s="201"/>
      <c r="AG1345" s="201"/>
      <c r="AH1345" s="201"/>
      <c r="AI1345" s="201"/>
      <c r="AJ1345" s="201"/>
      <c r="AK1345" s="201"/>
      <c r="AL1345" s="201"/>
      <c r="AM1345" s="201"/>
      <c r="AN1345" s="201"/>
      <c r="AO1345" s="201"/>
      <c r="AT1345" s="201"/>
      <c r="BK1345" s="201"/>
      <c r="BL1345" s="201"/>
      <c r="BM1345" s="201"/>
    </row>
    <row r="1346" spans="1:65" ht="21" customHeight="1">
      <c r="A1346" s="201"/>
      <c r="B1346" s="201"/>
      <c r="C1346" s="201"/>
      <c r="D1346" s="201"/>
      <c r="G1346" s="263"/>
      <c r="I1346" s="201"/>
      <c r="J1346" s="201"/>
      <c r="K1346" s="201"/>
      <c r="L1346" s="201"/>
      <c r="M1346" s="201"/>
      <c r="N1346" s="201"/>
      <c r="O1346" s="201"/>
      <c r="P1346" s="201"/>
      <c r="Q1346" s="201"/>
      <c r="R1346" s="201"/>
      <c r="S1346" s="201"/>
      <c r="T1346" s="201"/>
      <c r="U1346" s="201"/>
      <c r="V1346" s="201"/>
      <c r="W1346" s="201"/>
      <c r="X1346" s="201"/>
      <c r="Y1346" s="201"/>
      <c r="Z1346" s="201"/>
      <c r="AA1346" s="201"/>
      <c r="AB1346" s="201"/>
      <c r="AC1346" s="201"/>
      <c r="AD1346" s="201"/>
      <c r="AE1346" s="201"/>
      <c r="AF1346" s="201"/>
      <c r="AG1346" s="201"/>
      <c r="AH1346" s="201"/>
      <c r="AI1346" s="201"/>
      <c r="AJ1346" s="201"/>
      <c r="AK1346" s="201"/>
      <c r="AL1346" s="201"/>
      <c r="AM1346" s="201"/>
      <c r="AN1346" s="201"/>
      <c r="AO1346" s="201"/>
      <c r="AT1346" s="201"/>
      <c r="BK1346" s="201"/>
      <c r="BL1346" s="201"/>
      <c r="BM1346" s="201"/>
    </row>
    <row r="1347" spans="1:65" ht="21" customHeight="1">
      <c r="A1347" s="201"/>
      <c r="B1347" s="201"/>
      <c r="C1347" s="201"/>
      <c r="D1347" s="201"/>
      <c r="G1347" s="263"/>
      <c r="I1347" s="201"/>
      <c r="J1347" s="201"/>
      <c r="K1347" s="201"/>
      <c r="L1347" s="201"/>
      <c r="M1347" s="201"/>
      <c r="N1347" s="201"/>
      <c r="O1347" s="201"/>
      <c r="P1347" s="201"/>
      <c r="Q1347" s="201"/>
      <c r="R1347" s="201"/>
      <c r="S1347" s="201"/>
      <c r="T1347" s="201"/>
      <c r="U1347" s="201"/>
      <c r="V1347" s="201"/>
      <c r="W1347" s="201"/>
      <c r="X1347" s="201"/>
      <c r="Y1347" s="201"/>
      <c r="Z1347" s="201"/>
      <c r="AA1347" s="201"/>
      <c r="AB1347" s="201"/>
      <c r="AC1347" s="201"/>
      <c r="AD1347" s="201"/>
      <c r="AE1347" s="201"/>
      <c r="AF1347" s="201"/>
      <c r="AG1347" s="201"/>
      <c r="AH1347" s="201"/>
      <c r="AI1347" s="201"/>
      <c r="AJ1347" s="201"/>
      <c r="AK1347" s="201"/>
      <c r="AL1347" s="201"/>
      <c r="AM1347" s="201"/>
      <c r="AN1347" s="201"/>
      <c r="AO1347" s="201"/>
      <c r="AT1347" s="201"/>
      <c r="BK1347" s="201"/>
      <c r="BL1347" s="201"/>
      <c r="BM1347" s="201"/>
    </row>
    <row r="1348" spans="1:65" ht="21" customHeight="1">
      <c r="A1348" s="201"/>
      <c r="B1348" s="201"/>
      <c r="C1348" s="201"/>
      <c r="D1348" s="201"/>
      <c r="G1348" s="263"/>
      <c r="I1348" s="201"/>
      <c r="J1348" s="201"/>
      <c r="K1348" s="201"/>
      <c r="L1348" s="201"/>
      <c r="M1348" s="201"/>
      <c r="N1348" s="201"/>
      <c r="O1348" s="201"/>
      <c r="P1348" s="201"/>
      <c r="Q1348" s="201"/>
      <c r="R1348" s="201"/>
      <c r="S1348" s="201"/>
      <c r="T1348" s="201"/>
      <c r="U1348" s="201"/>
      <c r="V1348" s="201"/>
      <c r="W1348" s="201"/>
      <c r="X1348" s="201"/>
      <c r="Y1348" s="201"/>
      <c r="Z1348" s="201"/>
      <c r="AA1348" s="201"/>
      <c r="AB1348" s="201"/>
      <c r="AC1348" s="201"/>
      <c r="AD1348" s="201"/>
      <c r="AE1348" s="201"/>
      <c r="AF1348" s="201"/>
      <c r="AG1348" s="201"/>
      <c r="AH1348" s="201"/>
      <c r="AI1348" s="201"/>
      <c r="AJ1348" s="201"/>
      <c r="AK1348" s="201"/>
      <c r="AL1348" s="201"/>
      <c r="AM1348" s="201"/>
      <c r="AN1348" s="201"/>
      <c r="AO1348" s="201"/>
      <c r="AT1348" s="201"/>
      <c r="BK1348" s="201"/>
      <c r="BL1348" s="201"/>
      <c r="BM1348" s="201"/>
    </row>
    <row r="1349" spans="1:65" ht="21" customHeight="1">
      <c r="A1349" s="201"/>
      <c r="B1349" s="201"/>
      <c r="C1349" s="201"/>
      <c r="D1349" s="201"/>
      <c r="G1349" s="263"/>
      <c r="I1349" s="201"/>
      <c r="J1349" s="201"/>
      <c r="K1349" s="201"/>
      <c r="L1349" s="201"/>
      <c r="M1349" s="201"/>
      <c r="N1349" s="201"/>
      <c r="O1349" s="201"/>
      <c r="P1349" s="201"/>
      <c r="Q1349" s="201"/>
      <c r="R1349" s="201"/>
      <c r="S1349" s="201"/>
      <c r="T1349" s="201"/>
      <c r="U1349" s="201"/>
      <c r="V1349" s="201"/>
      <c r="W1349" s="201"/>
      <c r="X1349" s="201"/>
      <c r="Y1349" s="201"/>
      <c r="Z1349" s="201"/>
      <c r="AA1349" s="201"/>
      <c r="AB1349" s="201"/>
      <c r="AC1349" s="201"/>
      <c r="AD1349" s="201"/>
      <c r="AE1349" s="201"/>
      <c r="AF1349" s="201"/>
      <c r="AG1349" s="201"/>
      <c r="AH1349" s="201"/>
      <c r="AI1349" s="201"/>
      <c r="AJ1349" s="201"/>
      <c r="AK1349" s="201"/>
      <c r="AL1349" s="201"/>
      <c r="AM1349" s="201"/>
      <c r="AN1349" s="201"/>
      <c r="AO1349" s="201"/>
      <c r="AT1349" s="201"/>
      <c r="BK1349" s="201"/>
      <c r="BL1349" s="201"/>
      <c r="BM1349" s="201"/>
    </row>
    <row r="1350" spans="1:65" ht="21" customHeight="1">
      <c r="A1350" s="201"/>
      <c r="B1350" s="201"/>
      <c r="C1350" s="201"/>
      <c r="D1350" s="201"/>
      <c r="G1350" s="263"/>
      <c r="I1350" s="201"/>
      <c r="J1350" s="201"/>
      <c r="K1350" s="201"/>
      <c r="L1350" s="201"/>
      <c r="M1350" s="201"/>
      <c r="N1350" s="201"/>
      <c r="O1350" s="201"/>
      <c r="P1350" s="201"/>
      <c r="Q1350" s="201"/>
      <c r="R1350" s="201"/>
      <c r="S1350" s="201"/>
      <c r="T1350" s="201"/>
      <c r="U1350" s="201"/>
      <c r="V1350" s="201"/>
      <c r="W1350" s="201"/>
      <c r="X1350" s="201"/>
      <c r="Y1350" s="201"/>
      <c r="Z1350" s="201"/>
      <c r="AA1350" s="201"/>
      <c r="AB1350" s="201"/>
      <c r="AC1350" s="201"/>
      <c r="AD1350" s="201"/>
      <c r="AE1350" s="201"/>
      <c r="AF1350" s="201"/>
      <c r="AG1350" s="201"/>
      <c r="AH1350" s="201"/>
      <c r="AI1350" s="201"/>
      <c r="AJ1350" s="201"/>
      <c r="AK1350" s="201"/>
      <c r="AL1350" s="201"/>
      <c r="AM1350" s="201"/>
      <c r="AN1350" s="201"/>
      <c r="AO1350" s="201"/>
      <c r="AT1350" s="201"/>
      <c r="BK1350" s="201"/>
      <c r="BL1350" s="201"/>
      <c r="BM1350" s="201"/>
    </row>
    <row r="1351" spans="1:65" ht="21" customHeight="1">
      <c r="A1351" s="201"/>
      <c r="B1351" s="201"/>
      <c r="C1351" s="201"/>
      <c r="D1351" s="201"/>
      <c r="G1351" s="263"/>
      <c r="I1351" s="201"/>
      <c r="J1351" s="201"/>
      <c r="K1351" s="201"/>
      <c r="L1351" s="201"/>
      <c r="M1351" s="201"/>
      <c r="N1351" s="201"/>
      <c r="O1351" s="201"/>
      <c r="P1351" s="201"/>
      <c r="Q1351" s="201"/>
      <c r="R1351" s="201"/>
      <c r="S1351" s="201"/>
      <c r="T1351" s="201"/>
      <c r="U1351" s="201"/>
      <c r="V1351" s="201"/>
      <c r="W1351" s="201"/>
      <c r="X1351" s="201"/>
      <c r="Y1351" s="201"/>
      <c r="Z1351" s="201"/>
      <c r="AA1351" s="201"/>
      <c r="AB1351" s="201"/>
      <c r="AC1351" s="201"/>
      <c r="AD1351" s="201"/>
      <c r="AE1351" s="201"/>
      <c r="AF1351" s="201"/>
      <c r="AG1351" s="201"/>
      <c r="AH1351" s="201"/>
      <c r="AI1351" s="201"/>
      <c r="AJ1351" s="201"/>
      <c r="AK1351" s="201"/>
      <c r="AL1351" s="201"/>
      <c r="AM1351" s="201"/>
      <c r="AN1351" s="201"/>
      <c r="AO1351" s="201"/>
      <c r="AT1351" s="201"/>
      <c r="BK1351" s="201"/>
      <c r="BL1351" s="201"/>
      <c r="BM1351" s="201"/>
    </row>
    <row r="1352" spans="1:65" ht="21" customHeight="1">
      <c r="A1352" s="201"/>
      <c r="B1352" s="201"/>
      <c r="C1352" s="201"/>
      <c r="D1352" s="201"/>
      <c r="G1352" s="263"/>
      <c r="I1352" s="201"/>
      <c r="J1352" s="201"/>
      <c r="K1352" s="201"/>
      <c r="L1352" s="201"/>
      <c r="M1352" s="201"/>
      <c r="N1352" s="201"/>
      <c r="O1352" s="201"/>
      <c r="P1352" s="201"/>
      <c r="Q1352" s="201"/>
      <c r="R1352" s="201"/>
      <c r="S1352" s="201"/>
      <c r="T1352" s="201"/>
      <c r="U1352" s="201"/>
      <c r="V1352" s="201"/>
      <c r="W1352" s="201"/>
      <c r="X1352" s="201"/>
      <c r="Y1352" s="201"/>
      <c r="Z1352" s="201"/>
      <c r="AA1352" s="201"/>
      <c r="AB1352" s="201"/>
      <c r="AC1352" s="201"/>
      <c r="AD1352" s="201"/>
      <c r="AE1352" s="201"/>
      <c r="AF1352" s="201"/>
      <c r="AG1352" s="201"/>
      <c r="AH1352" s="201"/>
      <c r="AI1352" s="201"/>
      <c r="AJ1352" s="201"/>
      <c r="AK1352" s="201"/>
      <c r="AL1352" s="201"/>
      <c r="AM1352" s="201"/>
      <c r="AN1352" s="201"/>
      <c r="AO1352" s="201"/>
      <c r="AT1352" s="201"/>
      <c r="BK1352" s="201"/>
      <c r="BL1352" s="201"/>
      <c r="BM1352" s="201"/>
    </row>
    <row r="1353" spans="1:65" ht="21" customHeight="1">
      <c r="A1353" s="201"/>
      <c r="B1353" s="201"/>
      <c r="C1353" s="201"/>
      <c r="D1353" s="201"/>
      <c r="G1353" s="263"/>
      <c r="I1353" s="201"/>
      <c r="J1353" s="201"/>
      <c r="K1353" s="201"/>
      <c r="L1353" s="201"/>
      <c r="M1353" s="201"/>
      <c r="N1353" s="201"/>
      <c r="O1353" s="201"/>
      <c r="P1353" s="201"/>
      <c r="Q1353" s="201"/>
      <c r="R1353" s="201"/>
      <c r="S1353" s="201"/>
      <c r="T1353" s="201"/>
      <c r="U1353" s="201"/>
      <c r="V1353" s="201"/>
      <c r="W1353" s="201"/>
      <c r="X1353" s="201"/>
      <c r="Y1353" s="201"/>
      <c r="Z1353" s="201"/>
      <c r="AA1353" s="201"/>
      <c r="AB1353" s="201"/>
      <c r="AC1353" s="201"/>
      <c r="AD1353" s="201"/>
      <c r="AE1353" s="201"/>
      <c r="AF1353" s="201"/>
      <c r="AG1353" s="201"/>
      <c r="AH1353" s="201"/>
      <c r="AI1353" s="201"/>
      <c r="AJ1353" s="201"/>
      <c r="AK1353" s="201"/>
      <c r="AL1353" s="201"/>
      <c r="AM1353" s="201"/>
      <c r="AN1353" s="201"/>
      <c r="AO1353" s="201"/>
      <c r="AT1353" s="201"/>
      <c r="BK1353" s="201"/>
      <c r="BL1353" s="201"/>
      <c r="BM1353" s="201"/>
    </row>
    <row r="1354" spans="1:65" ht="21" customHeight="1">
      <c r="A1354" s="201"/>
      <c r="B1354" s="201"/>
      <c r="C1354" s="201"/>
      <c r="D1354" s="201"/>
      <c r="G1354" s="263"/>
      <c r="I1354" s="201"/>
      <c r="J1354" s="201"/>
      <c r="K1354" s="201"/>
      <c r="L1354" s="201"/>
      <c r="M1354" s="201"/>
      <c r="N1354" s="201"/>
      <c r="O1354" s="201"/>
      <c r="P1354" s="201"/>
      <c r="Q1354" s="201"/>
      <c r="R1354" s="201"/>
      <c r="S1354" s="201"/>
      <c r="T1354" s="201"/>
      <c r="U1354" s="201"/>
      <c r="V1354" s="201"/>
      <c r="W1354" s="201"/>
      <c r="X1354" s="201"/>
      <c r="Y1354" s="201"/>
      <c r="Z1354" s="201"/>
      <c r="AA1354" s="201"/>
      <c r="AB1354" s="201"/>
      <c r="AC1354" s="201"/>
      <c r="AD1354" s="201"/>
      <c r="AE1354" s="201"/>
      <c r="AF1354" s="201"/>
      <c r="AG1354" s="201"/>
      <c r="AH1354" s="201"/>
      <c r="AI1354" s="201"/>
      <c r="AJ1354" s="201"/>
      <c r="AK1354" s="201"/>
      <c r="AL1354" s="201"/>
      <c r="AM1354" s="201"/>
      <c r="AN1354" s="201"/>
      <c r="AO1354" s="201"/>
      <c r="AT1354" s="201"/>
      <c r="BK1354" s="201"/>
      <c r="BL1354" s="201"/>
      <c r="BM1354" s="201"/>
    </row>
    <row r="1355" spans="1:65" ht="21" customHeight="1">
      <c r="A1355" s="201"/>
      <c r="B1355" s="201"/>
      <c r="C1355" s="201"/>
      <c r="D1355" s="201"/>
      <c r="G1355" s="263"/>
      <c r="I1355" s="201"/>
      <c r="J1355" s="201"/>
      <c r="K1355" s="201"/>
      <c r="L1355" s="201"/>
      <c r="M1355" s="201"/>
      <c r="N1355" s="201"/>
      <c r="O1355" s="201"/>
      <c r="P1355" s="201"/>
      <c r="Q1355" s="201"/>
      <c r="R1355" s="201"/>
      <c r="S1355" s="201"/>
      <c r="T1355" s="201"/>
      <c r="U1355" s="201"/>
      <c r="V1355" s="201"/>
      <c r="W1355" s="201"/>
      <c r="X1355" s="201"/>
      <c r="Y1355" s="201"/>
      <c r="Z1355" s="201"/>
      <c r="AA1355" s="201"/>
      <c r="AB1355" s="201"/>
      <c r="AC1355" s="201"/>
      <c r="AD1355" s="201"/>
      <c r="AE1355" s="201"/>
      <c r="AF1355" s="201"/>
      <c r="AG1355" s="201"/>
      <c r="AH1355" s="201"/>
      <c r="AI1355" s="201"/>
      <c r="AJ1355" s="201"/>
      <c r="AK1355" s="201"/>
      <c r="AL1355" s="201"/>
      <c r="AM1355" s="201"/>
      <c r="AN1355" s="201"/>
      <c r="AO1355" s="201"/>
      <c r="AT1355" s="201"/>
      <c r="BK1355" s="201"/>
      <c r="BL1355" s="201"/>
      <c r="BM1355" s="201"/>
    </row>
    <row r="1356" spans="1:65" ht="21" customHeight="1">
      <c r="A1356" s="201"/>
      <c r="B1356" s="201"/>
      <c r="C1356" s="201"/>
      <c r="D1356" s="201"/>
      <c r="G1356" s="263"/>
      <c r="I1356" s="201"/>
      <c r="J1356" s="201"/>
      <c r="K1356" s="201"/>
      <c r="L1356" s="201"/>
      <c r="M1356" s="201"/>
      <c r="N1356" s="201"/>
      <c r="O1356" s="201"/>
      <c r="P1356" s="201"/>
      <c r="Q1356" s="201"/>
      <c r="R1356" s="201"/>
      <c r="S1356" s="201"/>
      <c r="T1356" s="201"/>
      <c r="U1356" s="201"/>
      <c r="V1356" s="201"/>
      <c r="W1356" s="201"/>
      <c r="X1356" s="201"/>
      <c r="Y1356" s="201"/>
      <c r="Z1356" s="201"/>
      <c r="AA1356" s="201"/>
      <c r="AB1356" s="201"/>
      <c r="AC1356" s="201"/>
      <c r="AD1356" s="201"/>
      <c r="AE1356" s="201"/>
      <c r="AF1356" s="201"/>
      <c r="AG1356" s="201"/>
      <c r="AH1356" s="201"/>
      <c r="AI1356" s="201"/>
      <c r="AJ1356" s="201"/>
      <c r="AK1356" s="201"/>
      <c r="AL1356" s="201"/>
      <c r="AM1356" s="201"/>
      <c r="AN1356" s="201"/>
      <c r="AO1356" s="201"/>
      <c r="AT1356" s="201"/>
      <c r="BK1356" s="201"/>
      <c r="BL1356" s="201"/>
      <c r="BM1356" s="201"/>
    </row>
    <row r="1357" spans="1:65" ht="21" customHeight="1">
      <c r="A1357" s="201"/>
      <c r="B1357" s="201"/>
      <c r="C1357" s="201"/>
      <c r="D1357" s="201"/>
      <c r="G1357" s="263"/>
      <c r="I1357" s="201"/>
      <c r="J1357" s="201"/>
      <c r="K1357" s="201"/>
      <c r="L1357" s="201"/>
      <c r="M1357" s="201"/>
      <c r="N1357" s="201"/>
      <c r="O1357" s="201"/>
      <c r="P1357" s="201"/>
      <c r="Q1357" s="201"/>
      <c r="R1357" s="201"/>
      <c r="S1357" s="201"/>
      <c r="T1357" s="201"/>
      <c r="U1357" s="201"/>
      <c r="V1357" s="201"/>
      <c r="W1357" s="201"/>
      <c r="X1357" s="201"/>
      <c r="Y1357" s="201"/>
      <c r="Z1357" s="201"/>
      <c r="AA1357" s="201"/>
      <c r="AB1357" s="201"/>
      <c r="AC1357" s="201"/>
      <c r="AD1357" s="201"/>
      <c r="AE1357" s="201"/>
      <c r="AF1357" s="201"/>
      <c r="AG1357" s="201"/>
      <c r="AH1357" s="201"/>
      <c r="AI1357" s="201"/>
      <c r="AJ1357" s="201"/>
      <c r="AK1357" s="201"/>
      <c r="AL1357" s="201"/>
      <c r="AM1357" s="201"/>
      <c r="AN1357" s="201"/>
      <c r="AO1357" s="201"/>
      <c r="AT1357" s="201"/>
      <c r="BK1357" s="201"/>
      <c r="BL1357" s="201"/>
      <c r="BM1357" s="201"/>
    </row>
    <row r="1358" spans="1:65" ht="21" customHeight="1">
      <c r="A1358" s="201"/>
      <c r="B1358" s="201"/>
      <c r="C1358" s="201"/>
      <c r="D1358" s="201"/>
      <c r="G1358" s="263"/>
      <c r="I1358" s="201"/>
      <c r="J1358" s="201"/>
      <c r="K1358" s="201"/>
      <c r="L1358" s="201"/>
      <c r="M1358" s="201"/>
      <c r="N1358" s="201"/>
      <c r="O1358" s="201"/>
      <c r="P1358" s="201"/>
      <c r="Q1358" s="201"/>
      <c r="R1358" s="201"/>
      <c r="S1358" s="201"/>
      <c r="T1358" s="201"/>
      <c r="U1358" s="201"/>
      <c r="V1358" s="201"/>
      <c r="W1358" s="201"/>
      <c r="X1358" s="201"/>
      <c r="Y1358" s="201"/>
      <c r="Z1358" s="201"/>
      <c r="AA1358" s="201"/>
      <c r="AB1358" s="201"/>
      <c r="AC1358" s="201"/>
      <c r="AD1358" s="201"/>
      <c r="AE1358" s="201"/>
      <c r="AF1358" s="201"/>
      <c r="AG1358" s="201"/>
      <c r="AH1358" s="201"/>
      <c r="AI1358" s="201"/>
      <c r="AJ1358" s="201"/>
      <c r="AK1358" s="201"/>
      <c r="AL1358" s="201"/>
      <c r="AM1358" s="201"/>
      <c r="AN1358" s="201"/>
      <c r="AO1358" s="201"/>
      <c r="AT1358" s="201"/>
      <c r="BK1358" s="201"/>
      <c r="BL1358" s="201"/>
      <c r="BM1358" s="201"/>
    </row>
    <row r="1359" spans="1:65" ht="21" customHeight="1">
      <c r="A1359" s="201"/>
      <c r="B1359" s="201"/>
      <c r="C1359" s="201"/>
      <c r="D1359" s="201"/>
      <c r="G1359" s="263"/>
      <c r="I1359" s="201"/>
      <c r="J1359" s="201"/>
      <c r="K1359" s="201"/>
      <c r="L1359" s="201"/>
      <c r="M1359" s="201"/>
      <c r="N1359" s="201"/>
      <c r="O1359" s="201"/>
      <c r="P1359" s="201"/>
      <c r="Q1359" s="201"/>
      <c r="R1359" s="201"/>
      <c r="S1359" s="201"/>
      <c r="T1359" s="201"/>
      <c r="U1359" s="201"/>
      <c r="V1359" s="201"/>
      <c r="W1359" s="201"/>
      <c r="X1359" s="201"/>
      <c r="Y1359" s="201"/>
      <c r="Z1359" s="201"/>
      <c r="AA1359" s="201"/>
      <c r="AB1359" s="201"/>
      <c r="AC1359" s="201"/>
      <c r="AD1359" s="201"/>
      <c r="AE1359" s="201"/>
      <c r="AF1359" s="201"/>
      <c r="AG1359" s="201"/>
      <c r="AH1359" s="201"/>
      <c r="AI1359" s="201"/>
      <c r="AJ1359" s="201"/>
      <c r="AK1359" s="201"/>
      <c r="AL1359" s="201"/>
      <c r="AM1359" s="201"/>
      <c r="AN1359" s="201"/>
      <c r="AO1359" s="201"/>
      <c r="AT1359" s="201"/>
      <c r="BK1359" s="201"/>
      <c r="BL1359" s="201"/>
      <c r="BM1359" s="201"/>
    </row>
    <row r="1360" spans="1:65" ht="21" customHeight="1">
      <c r="A1360" s="201"/>
      <c r="B1360" s="201"/>
      <c r="C1360" s="201"/>
      <c r="D1360" s="201"/>
      <c r="G1360" s="263"/>
      <c r="I1360" s="201"/>
      <c r="J1360" s="201"/>
      <c r="K1360" s="201"/>
      <c r="L1360" s="201"/>
      <c r="M1360" s="201"/>
      <c r="N1360" s="201"/>
      <c r="O1360" s="201"/>
      <c r="P1360" s="201"/>
      <c r="Q1360" s="201"/>
      <c r="R1360" s="201"/>
      <c r="S1360" s="201"/>
      <c r="T1360" s="201"/>
      <c r="U1360" s="201"/>
      <c r="V1360" s="201"/>
      <c r="W1360" s="201"/>
      <c r="X1360" s="201"/>
      <c r="Y1360" s="201"/>
      <c r="Z1360" s="201"/>
      <c r="AA1360" s="201"/>
      <c r="AB1360" s="201"/>
      <c r="AC1360" s="201"/>
      <c r="AD1360" s="201"/>
      <c r="AE1360" s="201"/>
      <c r="AF1360" s="201"/>
      <c r="AG1360" s="201"/>
      <c r="AH1360" s="201"/>
      <c r="AI1360" s="201"/>
      <c r="AJ1360" s="201"/>
      <c r="AK1360" s="201"/>
      <c r="AL1360" s="201"/>
      <c r="AM1360" s="201"/>
      <c r="AN1360" s="201"/>
      <c r="AO1360" s="201"/>
      <c r="AT1360" s="201"/>
      <c r="BK1360" s="201"/>
      <c r="BL1360" s="201"/>
      <c r="BM1360" s="201"/>
    </row>
    <row r="1361" spans="1:65" ht="21" customHeight="1">
      <c r="A1361" s="201"/>
      <c r="B1361" s="201"/>
      <c r="C1361" s="201"/>
      <c r="D1361" s="201"/>
      <c r="G1361" s="263"/>
      <c r="I1361" s="201"/>
      <c r="J1361" s="201"/>
      <c r="K1361" s="201"/>
      <c r="L1361" s="201"/>
      <c r="M1361" s="201"/>
      <c r="N1361" s="201"/>
      <c r="O1361" s="201"/>
      <c r="P1361" s="201"/>
      <c r="Q1361" s="201"/>
      <c r="R1361" s="201"/>
      <c r="S1361" s="201"/>
      <c r="T1361" s="201"/>
      <c r="U1361" s="201"/>
      <c r="V1361" s="201"/>
      <c r="W1361" s="201"/>
      <c r="X1361" s="201"/>
      <c r="Y1361" s="201"/>
      <c r="Z1361" s="201"/>
      <c r="AA1361" s="201"/>
      <c r="AB1361" s="201"/>
      <c r="AC1361" s="201"/>
      <c r="AD1361" s="201"/>
      <c r="AE1361" s="201"/>
      <c r="AF1361" s="201"/>
      <c r="AG1361" s="201"/>
      <c r="AH1361" s="201"/>
      <c r="AI1361" s="201"/>
      <c r="AJ1361" s="201"/>
      <c r="AK1361" s="201"/>
      <c r="AL1361" s="201"/>
      <c r="AM1361" s="201"/>
      <c r="AN1361" s="201"/>
      <c r="AO1361" s="201"/>
      <c r="AT1361" s="201"/>
      <c r="BK1361" s="201"/>
      <c r="BL1361" s="201"/>
      <c r="BM1361" s="201"/>
    </row>
    <row r="1362" spans="1:65" ht="21" customHeight="1">
      <c r="A1362" s="201"/>
      <c r="B1362" s="201"/>
      <c r="C1362" s="201"/>
      <c r="D1362" s="201"/>
      <c r="G1362" s="263"/>
      <c r="I1362" s="201"/>
      <c r="J1362" s="201"/>
      <c r="K1362" s="201"/>
      <c r="L1362" s="201"/>
      <c r="M1362" s="201"/>
      <c r="N1362" s="201"/>
      <c r="O1362" s="201"/>
      <c r="P1362" s="201"/>
      <c r="Q1362" s="201"/>
      <c r="R1362" s="201"/>
      <c r="S1362" s="201"/>
      <c r="T1362" s="201"/>
      <c r="U1362" s="201"/>
      <c r="V1362" s="201"/>
      <c r="W1362" s="201"/>
      <c r="X1362" s="201"/>
      <c r="Y1362" s="201"/>
      <c r="Z1362" s="201"/>
      <c r="AA1362" s="201"/>
      <c r="AB1362" s="201"/>
      <c r="AC1362" s="201"/>
      <c r="AD1362" s="201"/>
      <c r="AE1362" s="201"/>
      <c r="AF1362" s="201"/>
      <c r="AG1362" s="201"/>
      <c r="AH1362" s="201"/>
      <c r="AI1362" s="201"/>
      <c r="AJ1362" s="201"/>
      <c r="AK1362" s="201"/>
      <c r="AL1362" s="201"/>
      <c r="AM1362" s="201"/>
      <c r="AN1362" s="201"/>
      <c r="AO1362" s="201"/>
      <c r="AT1362" s="201"/>
      <c r="BK1362" s="201"/>
      <c r="BL1362" s="201"/>
      <c r="BM1362" s="201"/>
    </row>
    <row r="1363" spans="1:65" ht="21" customHeight="1">
      <c r="A1363" s="201"/>
      <c r="B1363" s="201"/>
      <c r="C1363" s="201"/>
      <c r="D1363" s="201"/>
      <c r="G1363" s="263"/>
      <c r="I1363" s="201"/>
      <c r="J1363" s="201"/>
      <c r="K1363" s="201"/>
      <c r="L1363" s="201"/>
      <c r="M1363" s="201"/>
      <c r="N1363" s="201"/>
      <c r="O1363" s="201"/>
      <c r="P1363" s="201"/>
      <c r="Q1363" s="201"/>
      <c r="R1363" s="201"/>
      <c r="S1363" s="201"/>
      <c r="T1363" s="201"/>
      <c r="U1363" s="201"/>
      <c r="V1363" s="201"/>
      <c r="W1363" s="201"/>
      <c r="X1363" s="201"/>
      <c r="Y1363" s="201"/>
      <c r="Z1363" s="201"/>
      <c r="AA1363" s="201"/>
      <c r="AB1363" s="201"/>
      <c r="AC1363" s="201"/>
      <c r="AD1363" s="201"/>
      <c r="AE1363" s="201"/>
      <c r="AF1363" s="201"/>
      <c r="AG1363" s="201"/>
      <c r="AH1363" s="201"/>
      <c r="AI1363" s="201"/>
      <c r="AJ1363" s="201"/>
      <c r="AK1363" s="201"/>
      <c r="AL1363" s="201"/>
      <c r="AM1363" s="201"/>
      <c r="AN1363" s="201"/>
      <c r="AO1363" s="201"/>
      <c r="AT1363" s="201"/>
      <c r="BK1363" s="201"/>
      <c r="BL1363" s="201"/>
      <c r="BM1363" s="201"/>
    </row>
    <row r="1364" spans="1:65" ht="21" customHeight="1">
      <c r="A1364" s="201"/>
      <c r="B1364" s="201"/>
      <c r="C1364" s="201"/>
      <c r="D1364" s="201"/>
      <c r="G1364" s="263"/>
      <c r="I1364" s="201"/>
      <c r="J1364" s="201"/>
      <c r="K1364" s="201"/>
      <c r="L1364" s="201"/>
      <c r="M1364" s="201"/>
      <c r="N1364" s="201"/>
      <c r="O1364" s="201"/>
      <c r="P1364" s="201"/>
      <c r="Q1364" s="201"/>
      <c r="R1364" s="201"/>
      <c r="S1364" s="201"/>
      <c r="T1364" s="201"/>
      <c r="U1364" s="201"/>
      <c r="V1364" s="201"/>
      <c r="W1364" s="201"/>
      <c r="X1364" s="201"/>
      <c r="Y1364" s="201"/>
      <c r="Z1364" s="201"/>
      <c r="AA1364" s="201"/>
      <c r="AB1364" s="201"/>
      <c r="AC1364" s="201"/>
      <c r="AD1364" s="201"/>
      <c r="AE1364" s="201"/>
      <c r="AF1364" s="201"/>
      <c r="AG1364" s="201"/>
      <c r="AH1364" s="201"/>
      <c r="AI1364" s="201"/>
      <c r="AJ1364" s="201"/>
      <c r="AK1364" s="201"/>
      <c r="AL1364" s="201"/>
      <c r="AM1364" s="201"/>
      <c r="AN1364" s="201"/>
      <c r="AO1364" s="201"/>
      <c r="AT1364" s="201"/>
      <c r="BK1364" s="201"/>
      <c r="BL1364" s="201"/>
      <c r="BM1364" s="201"/>
    </row>
    <row r="1365" spans="1:65" ht="21" customHeight="1">
      <c r="A1365" s="201"/>
      <c r="B1365" s="201"/>
      <c r="C1365" s="201"/>
      <c r="D1365" s="201"/>
      <c r="G1365" s="263"/>
      <c r="I1365" s="201"/>
      <c r="J1365" s="201"/>
      <c r="K1365" s="201"/>
      <c r="L1365" s="201"/>
      <c r="M1365" s="201"/>
      <c r="N1365" s="201"/>
      <c r="O1365" s="201"/>
      <c r="P1365" s="201"/>
      <c r="Q1365" s="201"/>
      <c r="R1365" s="201"/>
      <c r="S1365" s="201"/>
      <c r="T1365" s="201"/>
      <c r="U1365" s="201"/>
      <c r="V1365" s="201"/>
      <c r="W1365" s="201"/>
      <c r="X1365" s="201"/>
      <c r="Y1365" s="201"/>
      <c r="Z1365" s="201"/>
      <c r="AA1365" s="201"/>
      <c r="AB1365" s="201"/>
      <c r="AC1365" s="201"/>
      <c r="AD1365" s="201"/>
      <c r="AE1365" s="201"/>
      <c r="AF1365" s="201"/>
      <c r="AG1365" s="201"/>
      <c r="AH1365" s="201"/>
      <c r="AI1365" s="201"/>
      <c r="AJ1365" s="201"/>
      <c r="AK1365" s="201"/>
      <c r="AL1365" s="201"/>
      <c r="AM1365" s="201"/>
      <c r="AN1365" s="201"/>
      <c r="AO1365" s="201"/>
      <c r="AT1365" s="201"/>
      <c r="BK1365" s="201"/>
      <c r="BL1365" s="201"/>
      <c r="BM1365" s="201"/>
    </row>
    <row r="1366" spans="1:65" ht="21" customHeight="1">
      <c r="A1366" s="201"/>
      <c r="B1366" s="201"/>
      <c r="C1366" s="201"/>
      <c r="D1366" s="201"/>
      <c r="G1366" s="263"/>
      <c r="I1366" s="201"/>
      <c r="J1366" s="201"/>
      <c r="K1366" s="201"/>
      <c r="L1366" s="201"/>
      <c r="M1366" s="201"/>
      <c r="N1366" s="201"/>
      <c r="O1366" s="201"/>
      <c r="P1366" s="201"/>
      <c r="Q1366" s="201"/>
      <c r="R1366" s="201"/>
      <c r="S1366" s="201"/>
      <c r="T1366" s="201"/>
      <c r="U1366" s="201"/>
      <c r="V1366" s="201"/>
      <c r="W1366" s="201"/>
      <c r="X1366" s="201"/>
      <c r="Y1366" s="201"/>
      <c r="Z1366" s="201"/>
      <c r="AA1366" s="201"/>
      <c r="AB1366" s="201"/>
      <c r="AC1366" s="201"/>
      <c r="AD1366" s="201"/>
      <c r="AE1366" s="201"/>
      <c r="AF1366" s="201"/>
      <c r="AG1366" s="201"/>
      <c r="AH1366" s="201"/>
      <c r="AI1366" s="201"/>
      <c r="AJ1366" s="201"/>
      <c r="AK1366" s="201"/>
      <c r="AL1366" s="201"/>
      <c r="AM1366" s="201"/>
      <c r="AN1366" s="201"/>
      <c r="AO1366" s="201"/>
      <c r="AT1366" s="201"/>
      <c r="BK1366" s="201"/>
      <c r="BL1366" s="201"/>
      <c r="BM1366" s="201"/>
    </row>
  </sheetData>
  <autoFilter ref="A1:H30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7">
    <mergeCell ref="C152:D152"/>
    <mergeCell ref="C154:D154"/>
    <mergeCell ref="C157:D157"/>
    <mergeCell ref="C272:D272"/>
    <mergeCell ref="C171:D171"/>
    <mergeCell ref="C188:D188"/>
    <mergeCell ref="C162:D162"/>
    <mergeCell ref="C168:D168"/>
    <mergeCell ref="C191:D191"/>
    <mergeCell ref="B173:D173"/>
    <mergeCell ref="C182:D182"/>
    <mergeCell ref="C216:D216"/>
    <mergeCell ref="C269:D269"/>
    <mergeCell ref="C213:D213"/>
    <mergeCell ref="C210:D210"/>
    <mergeCell ref="C201:D201"/>
    <mergeCell ref="A309:D309"/>
    <mergeCell ref="C282:D282"/>
    <mergeCell ref="A285:B285"/>
    <mergeCell ref="B286:C286"/>
    <mergeCell ref="C287:D287"/>
    <mergeCell ref="C289:D289"/>
    <mergeCell ref="A2:H2"/>
    <mergeCell ref="C120:D120"/>
    <mergeCell ref="C134:D134"/>
    <mergeCell ref="A1:H1"/>
    <mergeCell ref="C117:D117"/>
    <mergeCell ref="B28:D28"/>
    <mergeCell ref="A4:A5"/>
    <mergeCell ref="B4:B5"/>
    <mergeCell ref="C4:C5"/>
    <mergeCell ref="D4:D5"/>
    <mergeCell ref="G4:H4"/>
    <mergeCell ref="C76:D76"/>
    <mergeCell ref="C78:D78"/>
    <mergeCell ref="C80:D80"/>
    <mergeCell ref="C84:D84"/>
  </mergeCells>
  <phoneticPr fontId="5" type="noConversion"/>
  <pageMargins left="0.31496062992125984" right="0.19685039370078741" top="0.51181102362204722" bottom="0.70866141732283472" header="0.39370078740157483" footer="0.51181102362204722"/>
  <pageSetup paperSize="9" scale="92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6" sqref="E6"/>
    </sheetView>
  </sheetViews>
  <sheetFormatPr defaultColWidth="16.6640625" defaultRowHeight="21" customHeight="1"/>
  <cols>
    <col min="1" max="1" width="16.6640625" style="413"/>
    <col min="2" max="7" width="16.6640625" style="414"/>
    <col min="8" max="16384" width="16.6640625" style="413"/>
  </cols>
  <sheetData>
    <row r="1" spans="1:5" ht="21" customHeight="1">
      <c r="A1" s="413" t="s">
        <v>569</v>
      </c>
      <c r="B1" s="414">
        <v>82049650</v>
      </c>
      <c r="E1" s="414">
        <f>SUM(B1:D1)</f>
        <v>82049650</v>
      </c>
    </row>
    <row r="2" spans="1:5" ht="21" customHeight="1">
      <c r="A2" s="413" t="s">
        <v>570</v>
      </c>
      <c r="B2" s="414">
        <v>89890</v>
      </c>
      <c r="C2" s="414">
        <v>14933100</v>
      </c>
      <c r="D2" s="414">
        <v>3867450</v>
      </c>
      <c r="E2" s="414">
        <f t="shared" ref="E2:E4" si="0">SUM(B2:D2)</f>
        <v>18890440</v>
      </c>
    </row>
    <row r="3" spans="1:5" ht="21" customHeight="1">
      <c r="A3" s="413" t="s">
        <v>564</v>
      </c>
      <c r="B3" s="414">
        <v>61923460</v>
      </c>
      <c r="E3" s="414">
        <f t="shared" si="0"/>
        <v>61923460</v>
      </c>
    </row>
    <row r="4" spans="1:5" ht="21" customHeight="1">
      <c r="A4" s="413" t="s">
        <v>571</v>
      </c>
      <c r="B4" s="414">
        <v>2126480</v>
      </c>
      <c r="E4" s="414">
        <f t="shared" si="0"/>
        <v>2126480</v>
      </c>
    </row>
    <row r="5" spans="1:5" ht="21" customHeight="1">
      <c r="A5" s="413" t="s">
        <v>572</v>
      </c>
      <c r="E5" s="414">
        <v>49474745</v>
      </c>
    </row>
    <row r="6" spans="1:5" ht="21" customHeight="1">
      <c r="E6" s="414">
        <f>SUM(E1:E5)</f>
        <v>214464775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M17"/>
  <sheetViews>
    <sheetView workbookViewId="0">
      <selection activeCell="C9" sqref="C8:C9"/>
    </sheetView>
  </sheetViews>
  <sheetFormatPr defaultRowHeight="21.75" customHeight="1"/>
  <cols>
    <col min="1" max="1" width="7.33203125" style="5" customWidth="1"/>
    <col min="2" max="7" width="15.6640625" style="5" customWidth="1"/>
    <col min="8" max="8" width="15.6640625" style="4" customWidth="1"/>
    <col min="9" max="9" width="5.6640625" style="5" customWidth="1"/>
    <col min="10" max="16" width="0.77734375" style="5" customWidth="1"/>
    <col min="17" max="256" width="8.88671875" style="5"/>
    <col min="257" max="257" width="7.33203125" style="5" customWidth="1"/>
    <col min="258" max="264" width="15.6640625" style="5" customWidth="1"/>
    <col min="265" max="265" width="5.6640625" style="5" customWidth="1"/>
    <col min="266" max="272" width="0.77734375" style="5" customWidth="1"/>
    <col min="273" max="512" width="8.88671875" style="5"/>
    <col min="513" max="513" width="7.33203125" style="5" customWidth="1"/>
    <col min="514" max="520" width="15.6640625" style="5" customWidth="1"/>
    <col min="521" max="521" width="5.6640625" style="5" customWidth="1"/>
    <col min="522" max="528" width="0.77734375" style="5" customWidth="1"/>
    <col min="529" max="768" width="8.88671875" style="5"/>
    <col min="769" max="769" width="7.33203125" style="5" customWidth="1"/>
    <col min="770" max="776" width="15.6640625" style="5" customWidth="1"/>
    <col min="777" max="777" width="5.6640625" style="5" customWidth="1"/>
    <col min="778" max="784" width="0.77734375" style="5" customWidth="1"/>
    <col min="785" max="1024" width="8.88671875" style="5"/>
    <col min="1025" max="1025" width="7.33203125" style="5" customWidth="1"/>
    <col min="1026" max="1032" width="15.6640625" style="5" customWidth="1"/>
    <col min="1033" max="1033" width="5.6640625" style="5" customWidth="1"/>
    <col min="1034" max="1040" width="0.77734375" style="5" customWidth="1"/>
    <col min="1041" max="1280" width="8.88671875" style="5"/>
    <col min="1281" max="1281" width="7.33203125" style="5" customWidth="1"/>
    <col min="1282" max="1288" width="15.6640625" style="5" customWidth="1"/>
    <col min="1289" max="1289" width="5.6640625" style="5" customWidth="1"/>
    <col min="1290" max="1296" width="0.77734375" style="5" customWidth="1"/>
    <col min="1297" max="1536" width="8.88671875" style="5"/>
    <col min="1537" max="1537" width="7.33203125" style="5" customWidth="1"/>
    <col min="1538" max="1544" width="15.6640625" style="5" customWidth="1"/>
    <col min="1545" max="1545" width="5.6640625" style="5" customWidth="1"/>
    <col min="1546" max="1552" width="0.77734375" style="5" customWidth="1"/>
    <col min="1553" max="1792" width="8.88671875" style="5"/>
    <col min="1793" max="1793" width="7.33203125" style="5" customWidth="1"/>
    <col min="1794" max="1800" width="15.6640625" style="5" customWidth="1"/>
    <col min="1801" max="1801" width="5.6640625" style="5" customWidth="1"/>
    <col min="1802" max="1808" width="0.77734375" style="5" customWidth="1"/>
    <col min="1809" max="2048" width="8.88671875" style="5"/>
    <col min="2049" max="2049" width="7.33203125" style="5" customWidth="1"/>
    <col min="2050" max="2056" width="15.6640625" style="5" customWidth="1"/>
    <col min="2057" max="2057" width="5.6640625" style="5" customWidth="1"/>
    <col min="2058" max="2064" width="0.77734375" style="5" customWidth="1"/>
    <col min="2065" max="2304" width="8.88671875" style="5"/>
    <col min="2305" max="2305" width="7.33203125" style="5" customWidth="1"/>
    <col min="2306" max="2312" width="15.6640625" style="5" customWidth="1"/>
    <col min="2313" max="2313" width="5.6640625" style="5" customWidth="1"/>
    <col min="2314" max="2320" width="0.77734375" style="5" customWidth="1"/>
    <col min="2321" max="2560" width="8.88671875" style="5"/>
    <col min="2561" max="2561" width="7.33203125" style="5" customWidth="1"/>
    <col min="2562" max="2568" width="15.6640625" style="5" customWidth="1"/>
    <col min="2569" max="2569" width="5.6640625" style="5" customWidth="1"/>
    <col min="2570" max="2576" width="0.77734375" style="5" customWidth="1"/>
    <col min="2577" max="2816" width="8.88671875" style="5"/>
    <col min="2817" max="2817" width="7.33203125" style="5" customWidth="1"/>
    <col min="2818" max="2824" width="15.6640625" style="5" customWidth="1"/>
    <col min="2825" max="2825" width="5.6640625" style="5" customWidth="1"/>
    <col min="2826" max="2832" width="0.77734375" style="5" customWidth="1"/>
    <col min="2833" max="3072" width="8.88671875" style="5"/>
    <col min="3073" max="3073" width="7.33203125" style="5" customWidth="1"/>
    <col min="3074" max="3080" width="15.6640625" style="5" customWidth="1"/>
    <col min="3081" max="3081" width="5.6640625" style="5" customWidth="1"/>
    <col min="3082" max="3088" width="0.77734375" style="5" customWidth="1"/>
    <col min="3089" max="3328" width="8.88671875" style="5"/>
    <col min="3329" max="3329" width="7.33203125" style="5" customWidth="1"/>
    <col min="3330" max="3336" width="15.6640625" style="5" customWidth="1"/>
    <col min="3337" max="3337" width="5.6640625" style="5" customWidth="1"/>
    <col min="3338" max="3344" width="0.77734375" style="5" customWidth="1"/>
    <col min="3345" max="3584" width="8.88671875" style="5"/>
    <col min="3585" max="3585" width="7.33203125" style="5" customWidth="1"/>
    <col min="3586" max="3592" width="15.6640625" style="5" customWidth="1"/>
    <col min="3593" max="3593" width="5.6640625" style="5" customWidth="1"/>
    <col min="3594" max="3600" width="0.77734375" style="5" customWidth="1"/>
    <col min="3601" max="3840" width="8.88671875" style="5"/>
    <col min="3841" max="3841" width="7.33203125" style="5" customWidth="1"/>
    <col min="3842" max="3848" width="15.6640625" style="5" customWidth="1"/>
    <col min="3849" max="3849" width="5.6640625" style="5" customWidth="1"/>
    <col min="3850" max="3856" width="0.77734375" style="5" customWidth="1"/>
    <col min="3857" max="4096" width="8.88671875" style="5"/>
    <col min="4097" max="4097" width="7.33203125" style="5" customWidth="1"/>
    <col min="4098" max="4104" width="15.6640625" style="5" customWidth="1"/>
    <col min="4105" max="4105" width="5.6640625" style="5" customWidth="1"/>
    <col min="4106" max="4112" width="0.77734375" style="5" customWidth="1"/>
    <col min="4113" max="4352" width="8.88671875" style="5"/>
    <col min="4353" max="4353" width="7.33203125" style="5" customWidth="1"/>
    <col min="4354" max="4360" width="15.6640625" style="5" customWidth="1"/>
    <col min="4361" max="4361" width="5.6640625" style="5" customWidth="1"/>
    <col min="4362" max="4368" width="0.77734375" style="5" customWidth="1"/>
    <col min="4369" max="4608" width="8.88671875" style="5"/>
    <col min="4609" max="4609" width="7.33203125" style="5" customWidth="1"/>
    <col min="4610" max="4616" width="15.6640625" style="5" customWidth="1"/>
    <col min="4617" max="4617" width="5.6640625" style="5" customWidth="1"/>
    <col min="4618" max="4624" width="0.77734375" style="5" customWidth="1"/>
    <col min="4625" max="4864" width="8.88671875" style="5"/>
    <col min="4865" max="4865" width="7.33203125" style="5" customWidth="1"/>
    <col min="4866" max="4872" width="15.6640625" style="5" customWidth="1"/>
    <col min="4873" max="4873" width="5.6640625" style="5" customWidth="1"/>
    <col min="4874" max="4880" width="0.77734375" style="5" customWidth="1"/>
    <col min="4881" max="5120" width="8.88671875" style="5"/>
    <col min="5121" max="5121" width="7.33203125" style="5" customWidth="1"/>
    <col min="5122" max="5128" width="15.6640625" style="5" customWidth="1"/>
    <col min="5129" max="5129" width="5.6640625" style="5" customWidth="1"/>
    <col min="5130" max="5136" width="0.77734375" style="5" customWidth="1"/>
    <col min="5137" max="5376" width="8.88671875" style="5"/>
    <col min="5377" max="5377" width="7.33203125" style="5" customWidth="1"/>
    <col min="5378" max="5384" width="15.6640625" style="5" customWidth="1"/>
    <col min="5385" max="5385" width="5.6640625" style="5" customWidth="1"/>
    <col min="5386" max="5392" width="0.77734375" style="5" customWidth="1"/>
    <col min="5393" max="5632" width="8.88671875" style="5"/>
    <col min="5633" max="5633" width="7.33203125" style="5" customWidth="1"/>
    <col min="5634" max="5640" width="15.6640625" style="5" customWidth="1"/>
    <col min="5641" max="5641" width="5.6640625" style="5" customWidth="1"/>
    <col min="5642" max="5648" width="0.77734375" style="5" customWidth="1"/>
    <col min="5649" max="5888" width="8.88671875" style="5"/>
    <col min="5889" max="5889" width="7.33203125" style="5" customWidth="1"/>
    <col min="5890" max="5896" width="15.6640625" style="5" customWidth="1"/>
    <col min="5897" max="5897" width="5.6640625" style="5" customWidth="1"/>
    <col min="5898" max="5904" width="0.77734375" style="5" customWidth="1"/>
    <col min="5905" max="6144" width="8.88671875" style="5"/>
    <col min="6145" max="6145" width="7.33203125" style="5" customWidth="1"/>
    <col min="6146" max="6152" width="15.6640625" style="5" customWidth="1"/>
    <col min="6153" max="6153" width="5.6640625" style="5" customWidth="1"/>
    <col min="6154" max="6160" width="0.77734375" style="5" customWidth="1"/>
    <col min="6161" max="6400" width="8.88671875" style="5"/>
    <col min="6401" max="6401" width="7.33203125" style="5" customWidth="1"/>
    <col min="6402" max="6408" width="15.6640625" style="5" customWidth="1"/>
    <col min="6409" max="6409" width="5.6640625" style="5" customWidth="1"/>
    <col min="6410" max="6416" width="0.77734375" style="5" customWidth="1"/>
    <col min="6417" max="6656" width="8.88671875" style="5"/>
    <col min="6657" max="6657" width="7.33203125" style="5" customWidth="1"/>
    <col min="6658" max="6664" width="15.6640625" style="5" customWidth="1"/>
    <col min="6665" max="6665" width="5.6640625" style="5" customWidth="1"/>
    <col min="6666" max="6672" width="0.77734375" style="5" customWidth="1"/>
    <col min="6673" max="6912" width="8.88671875" style="5"/>
    <col min="6913" max="6913" width="7.33203125" style="5" customWidth="1"/>
    <col min="6914" max="6920" width="15.6640625" style="5" customWidth="1"/>
    <col min="6921" max="6921" width="5.6640625" style="5" customWidth="1"/>
    <col min="6922" max="6928" width="0.77734375" style="5" customWidth="1"/>
    <col min="6929" max="7168" width="8.88671875" style="5"/>
    <col min="7169" max="7169" width="7.33203125" style="5" customWidth="1"/>
    <col min="7170" max="7176" width="15.6640625" style="5" customWidth="1"/>
    <col min="7177" max="7177" width="5.6640625" style="5" customWidth="1"/>
    <col min="7178" max="7184" width="0.77734375" style="5" customWidth="1"/>
    <col min="7185" max="7424" width="8.88671875" style="5"/>
    <col min="7425" max="7425" width="7.33203125" style="5" customWidth="1"/>
    <col min="7426" max="7432" width="15.6640625" style="5" customWidth="1"/>
    <col min="7433" max="7433" width="5.6640625" style="5" customWidth="1"/>
    <col min="7434" max="7440" width="0.77734375" style="5" customWidth="1"/>
    <col min="7441" max="7680" width="8.88671875" style="5"/>
    <col min="7681" max="7681" width="7.33203125" style="5" customWidth="1"/>
    <col min="7682" max="7688" width="15.6640625" style="5" customWidth="1"/>
    <col min="7689" max="7689" width="5.6640625" style="5" customWidth="1"/>
    <col min="7690" max="7696" width="0.77734375" style="5" customWidth="1"/>
    <col min="7697" max="7936" width="8.88671875" style="5"/>
    <col min="7937" max="7937" width="7.33203125" style="5" customWidth="1"/>
    <col min="7938" max="7944" width="15.6640625" style="5" customWidth="1"/>
    <col min="7945" max="7945" width="5.6640625" style="5" customWidth="1"/>
    <col min="7946" max="7952" width="0.77734375" style="5" customWidth="1"/>
    <col min="7953" max="8192" width="8.88671875" style="5"/>
    <col min="8193" max="8193" width="7.33203125" style="5" customWidth="1"/>
    <col min="8194" max="8200" width="15.6640625" style="5" customWidth="1"/>
    <col min="8201" max="8201" width="5.6640625" style="5" customWidth="1"/>
    <col min="8202" max="8208" width="0.77734375" style="5" customWidth="1"/>
    <col min="8209" max="8448" width="8.88671875" style="5"/>
    <col min="8449" max="8449" width="7.33203125" style="5" customWidth="1"/>
    <col min="8450" max="8456" width="15.6640625" style="5" customWidth="1"/>
    <col min="8457" max="8457" width="5.6640625" style="5" customWidth="1"/>
    <col min="8458" max="8464" width="0.77734375" style="5" customWidth="1"/>
    <col min="8465" max="8704" width="8.88671875" style="5"/>
    <col min="8705" max="8705" width="7.33203125" style="5" customWidth="1"/>
    <col min="8706" max="8712" width="15.6640625" style="5" customWidth="1"/>
    <col min="8713" max="8713" width="5.6640625" style="5" customWidth="1"/>
    <col min="8714" max="8720" width="0.77734375" style="5" customWidth="1"/>
    <col min="8721" max="8960" width="8.88671875" style="5"/>
    <col min="8961" max="8961" width="7.33203125" style="5" customWidth="1"/>
    <col min="8962" max="8968" width="15.6640625" style="5" customWidth="1"/>
    <col min="8969" max="8969" width="5.6640625" style="5" customWidth="1"/>
    <col min="8970" max="8976" width="0.77734375" style="5" customWidth="1"/>
    <col min="8977" max="9216" width="8.88671875" style="5"/>
    <col min="9217" max="9217" width="7.33203125" style="5" customWidth="1"/>
    <col min="9218" max="9224" width="15.6640625" style="5" customWidth="1"/>
    <col min="9225" max="9225" width="5.6640625" style="5" customWidth="1"/>
    <col min="9226" max="9232" width="0.77734375" style="5" customWidth="1"/>
    <col min="9233" max="9472" width="8.88671875" style="5"/>
    <col min="9473" max="9473" width="7.33203125" style="5" customWidth="1"/>
    <col min="9474" max="9480" width="15.6640625" style="5" customWidth="1"/>
    <col min="9481" max="9481" width="5.6640625" style="5" customWidth="1"/>
    <col min="9482" max="9488" width="0.77734375" style="5" customWidth="1"/>
    <col min="9489" max="9728" width="8.88671875" style="5"/>
    <col min="9729" max="9729" width="7.33203125" style="5" customWidth="1"/>
    <col min="9730" max="9736" width="15.6640625" style="5" customWidth="1"/>
    <col min="9737" max="9737" width="5.6640625" style="5" customWidth="1"/>
    <col min="9738" max="9744" width="0.77734375" style="5" customWidth="1"/>
    <col min="9745" max="9984" width="8.88671875" style="5"/>
    <col min="9985" max="9985" width="7.33203125" style="5" customWidth="1"/>
    <col min="9986" max="9992" width="15.6640625" style="5" customWidth="1"/>
    <col min="9993" max="9993" width="5.6640625" style="5" customWidth="1"/>
    <col min="9994" max="10000" width="0.77734375" style="5" customWidth="1"/>
    <col min="10001" max="10240" width="8.88671875" style="5"/>
    <col min="10241" max="10241" width="7.33203125" style="5" customWidth="1"/>
    <col min="10242" max="10248" width="15.6640625" style="5" customWidth="1"/>
    <col min="10249" max="10249" width="5.6640625" style="5" customWidth="1"/>
    <col min="10250" max="10256" width="0.77734375" style="5" customWidth="1"/>
    <col min="10257" max="10496" width="8.88671875" style="5"/>
    <col min="10497" max="10497" width="7.33203125" style="5" customWidth="1"/>
    <col min="10498" max="10504" width="15.6640625" style="5" customWidth="1"/>
    <col min="10505" max="10505" width="5.6640625" style="5" customWidth="1"/>
    <col min="10506" max="10512" width="0.77734375" style="5" customWidth="1"/>
    <col min="10513" max="10752" width="8.88671875" style="5"/>
    <col min="10753" max="10753" width="7.33203125" style="5" customWidth="1"/>
    <col min="10754" max="10760" width="15.6640625" style="5" customWidth="1"/>
    <col min="10761" max="10761" width="5.6640625" style="5" customWidth="1"/>
    <col min="10762" max="10768" width="0.77734375" style="5" customWidth="1"/>
    <col min="10769" max="11008" width="8.88671875" style="5"/>
    <col min="11009" max="11009" width="7.33203125" style="5" customWidth="1"/>
    <col min="11010" max="11016" width="15.6640625" style="5" customWidth="1"/>
    <col min="11017" max="11017" width="5.6640625" style="5" customWidth="1"/>
    <col min="11018" max="11024" width="0.77734375" style="5" customWidth="1"/>
    <col min="11025" max="11264" width="8.88671875" style="5"/>
    <col min="11265" max="11265" width="7.33203125" style="5" customWidth="1"/>
    <col min="11266" max="11272" width="15.6640625" style="5" customWidth="1"/>
    <col min="11273" max="11273" width="5.6640625" style="5" customWidth="1"/>
    <col min="11274" max="11280" width="0.77734375" style="5" customWidth="1"/>
    <col min="11281" max="11520" width="8.88671875" style="5"/>
    <col min="11521" max="11521" width="7.33203125" style="5" customWidth="1"/>
    <col min="11522" max="11528" width="15.6640625" style="5" customWidth="1"/>
    <col min="11529" max="11529" width="5.6640625" style="5" customWidth="1"/>
    <col min="11530" max="11536" width="0.77734375" style="5" customWidth="1"/>
    <col min="11537" max="11776" width="8.88671875" style="5"/>
    <col min="11777" max="11777" width="7.33203125" style="5" customWidth="1"/>
    <col min="11778" max="11784" width="15.6640625" style="5" customWidth="1"/>
    <col min="11785" max="11785" width="5.6640625" style="5" customWidth="1"/>
    <col min="11786" max="11792" width="0.77734375" style="5" customWidth="1"/>
    <col min="11793" max="12032" width="8.88671875" style="5"/>
    <col min="12033" max="12033" width="7.33203125" style="5" customWidth="1"/>
    <col min="12034" max="12040" width="15.6640625" style="5" customWidth="1"/>
    <col min="12041" max="12041" width="5.6640625" style="5" customWidth="1"/>
    <col min="12042" max="12048" width="0.77734375" style="5" customWidth="1"/>
    <col min="12049" max="12288" width="8.88671875" style="5"/>
    <col min="12289" max="12289" width="7.33203125" style="5" customWidth="1"/>
    <col min="12290" max="12296" width="15.6640625" style="5" customWidth="1"/>
    <col min="12297" max="12297" width="5.6640625" style="5" customWidth="1"/>
    <col min="12298" max="12304" width="0.77734375" style="5" customWidth="1"/>
    <col min="12305" max="12544" width="8.88671875" style="5"/>
    <col min="12545" max="12545" width="7.33203125" style="5" customWidth="1"/>
    <col min="12546" max="12552" width="15.6640625" style="5" customWidth="1"/>
    <col min="12553" max="12553" width="5.6640625" style="5" customWidth="1"/>
    <col min="12554" max="12560" width="0.77734375" style="5" customWidth="1"/>
    <col min="12561" max="12800" width="8.88671875" style="5"/>
    <col min="12801" max="12801" width="7.33203125" style="5" customWidth="1"/>
    <col min="12802" max="12808" width="15.6640625" style="5" customWidth="1"/>
    <col min="12809" max="12809" width="5.6640625" style="5" customWidth="1"/>
    <col min="12810" max="12816" width="0.77734375" style="5" customWidth="1"/>
    <col min="12817" max="13056" width="8.88671875" style="5"/>
    <col min="13057" max="13057" width="7.33203125" style="5" customWidth="1"/>
    <col min="13058" max="13064" width="15.6640625" style="5" customWidth="1"/>
    <col min="13065" max="13065" width="5.6640625" style="5" customWidth="1"/>
    <col min="13066" max="13072" width="0.77734375" style="5" customWidth="1"/>
    <col min="13073" max="13312" width="8.88671875" style="5"/>
    <col min="13313" max="13313" width="7.33203125" style="5" customWidth="1"/>
    <col min="13314" max="13320" width="15.6640625" style="5" customWidth="1"/>
    <col min="13321" max="13321" width="5.6640625" style="5" customWidth="1"/>
    <col min="13322" max="13328" width="0.77734375" style="5" customWidth="1"/>
    <col min="13329" max="13568" width="8.88671875" style="5"/>
    <col min="13569" max="13569" width="7.33203125" style="5" customWidth="1"/>
    <col min="13570" max="13576" width="15.6640625" style="5" customWidth="1"/>
    <col min="13577" max="13577" width="5.6640625" style="5" customWidth="1"/>
    <col min="13578" max="13584" width="0.77734375" style="5" customWidth="1"/>
    <col min="13585" max="13824" width="8.88671875" style="5"/>
    <col min="13825" max="13825" width="7.33203125" style="5" customWidth="1"/>
    <col min="13826" max="13832" width="15.6640625" style="5" customWidth="1"/>
    <col min="13833" max="13833" width="5.6640625" style="5" customWidth="1"/>
    <col min="13834" max="13840" width="0.77734375" style="5" customWidth="1"/>
    <col min="13841" max="14080" width="8.88671875" style="5"/>
    <col min="14081" max="14081" width="7.33203125" style="5" customWidth="1"/>
    <col min="14082" max="14088" width="15.6640625" style="5" customWidth="1"/>
    <col min="14089" max="14089" width="5.6640625" style="5" customWidth="1"/>
    <col min="14090" max="14096" width="0.77734375" style="5" customWidth="1"/>
    <col min="14097" max="14336" width="8.88671875" style="5"/>
    <col min="14337" max="14337" width="7.33203125" style="5" customWidth="1"/>
    <col min="14338" max="14344" width="15.6640625" style="5" customWidth="1"/>
    <col min="14345" max="14345" width="5.6640625" style="5" customWidth="1"/>
    <col min="14346" max="14352" width="0.77734375" style="5" customWidth="1"/>
    <col min="14353" max="14592" width="8.88671875" style="5"/>
    <col min="14593" max="14593" width="7.33203125" style="5" customWidth="1"/>
    <col min="14594" max="14600" width="15.6640625" style="5" customWidth="1"/>
    <col min="14601" max="14601" width="5.6640625" style="5" customWidth="1"/>
    <col min="14602" max="14608" width="0.77734375" style="5" customWidth="1"/>
    <col min="14609" max="14848" width="8.88671875" style="5"/>
    <col min="14849" max="14849" width="7.33203125" style="5" customWidth="1"/>
    <col min="14850" max="14856" width="15.6640625" style="5" customWidth="1"/>
    <col min="14857" max="14857" width="5.6640625" style="5" customWidth="1"/>
    <col min="14858" max="14864" width="0.77734375" style="5" customWidth="1"/>
    <col min="14865" max="15104" width="8.88671875" style="5"/>
    <col min="15105" max="15105" width="7.33203125" style="5" customWidth="1"/>
    <col min="15106" max="15112" width="15.6640625" style="5" customWidth="1"/>
    <col min="15113" max="15113" width="5.6640625" style="5" customWidth="1"/>
    <col min="15114" max="15120" width="0.77734375" style="5" customWidth="1"/>
    <col min="15121" max="15360" width="8.88671875" style="5"/>
    <col min="15361" max="15361" width="7.33203125" style="5" customWidth="1"/>
    <col min="15362" max="15368" width="15.6640625" style="5" customWidth="1"/>
    <col min="15369" max="15369" width="5.6640625" style="5" customWidth="1"/>
    <col min="15370" max="15376" width="0.77734375" style="5" customWidth="1"/>
    <col min="15377" max="15616" width="8.88671875" style="5"/>
    <col min="15617" max="15617" width="7.33203125" style="5" customWidth="1"/>
    <col min="15618" max="15624" width="15.6640625" style="5" customWidth="1"/>
    <col min="15625" max="15625" width="5.6640625" style="5" customWidth="1"/>
    <col min="15626" max="15632" width="0.77734375" style="5" customWidth="1"/>
    <col min="15633" max="15872" width="8.88671875" style="5"/>
    <col min="15873" max="15873" width="7.33203125" style="5" customWidth="1"/>
    <col min="15874" max="15880" width="15.6640625" style="5" customWidth="1"/>
    <col min="15881" max="15881" width="5.6640625" style="5" customWidth="1"/>
    <col min="15882" max="15888" width="0.77734375" style="5" customWidth="1"/>
    <col min="15889" max="16128" width="8.88671875" style="5"/>
    <col min="16129" max="16129" width="7.33203125" style="5" customWidth="1"/>
    <col min="16130" max="16136" width="15.6640625" style="5" customWidth="1"/>
    <col min="16137" max="16137" width="5.6640625" style="5" customWidth="1"/>
    <col min="16138" max="16144" width="0.77734375" style="5" customWidth="1"/>
    <col min="16145" max="16384" width="8.88671875" style="5"/>
  </cols>
  <sheetData>
    <row r="1" spans="1:13" ht="14.25" customHeight="1" thickBot="1"/>
    <row r="2" spans="1:13" s="6" customFormat="1" ht="92.25" customHeight="1" thickTop="1" thickBot="1">
      <c r="B2" s="454" t="s">
        <v>9</v>
      </c>
      <c r="C2" s="455"/>
      <c r="D2" s="455"/>
      <c r="E2" s="455"/>
      <c r="F2" s="455"/>
      <c r="G2" s="455"/>
      <c r="H2" s="456"/>
      <c r="I2" s="7"/>
      <c r="J2" s="7"/>
      <c r="K2" s="7"/>
      <c r="L2" s="7"/>
      <c r="M2" s="7"/>
    </row>
    <row r="3" spans="1:13" ht="18.75" customHeight="1" thickTop="1"/>
    <row r="4" spans="1:13" ht="18.75" customHeight="1"/>
    <row r="5" spans="1:13" ht="18.75" customHeight="1"/>
    <row r="6" spans="1:13" ht="18.75" customHeight="1"/>
    <row r="7" spans="1:13" ht="18.75" customHeight="1"/>
    <row r="8" spans="1:13" ht="18.75" customHeight="1"/>
    <row r="9" spans="1:13" ht="18.75" customHeight="1"/>
    <row r="10" spans="1:13" ht="18.75" customHeight="1"/>
    <row r="11" spans="1:13" ht="18.75" customHeight="1"/>
    <row r="12" spans="1:13" ht="18.75" customHeight="1"/>
    <row r="13" spans="1:13" ht="18.75" customHeight="1"/>
    <row r="14" spans="1:13" ht="18.75" customHeight="1"/>
    <row r="15" spans="1:13" ht="40.5" customHeight="1">
      <c r="A15" s="420" t="s">
        <v>4</v>
      </c>
      <c r="B15" s="420"/>
      <c r="C15" s="420"/>
      <c r="D15" s="420"/>
      <c r="E15" s="420"/>
      <c r="F15" s="420"/>
      <c r="G15" s="420"/>
      <c r="H15" s="420"/>
    </row>
    <row r="16" spans="1:13" ht="14.25" customHeight="1">
      <c r="B16" s="8"/>
      <c r="C16" s="8"/>
      <c r="D16" s="9"/>
      <c r="E16" s="9"/>
      <c r="F16" s="9"/>
      <c r="G16" s="8"/>
      <c r="H16" s="8"/>
    </row>
    <row r="17" spans="1:8" ht="40.5" customHeight="1">
      <c r="A17" s="419" t="s">
        <v>5</v>
      </c>
      <c r="B17" s="419"/>
      <c r="C17" s="419"/>
      <c r="D17" s="419"/>
      <c r="E17" s="419"/>
      <c r="F17" s="419"/>
      <c r="G17" s="419"/>
      <c r="H17" s="419"/>
    </row>
  </sheetData>
  <mergeCells count="3">
    <mergeCell ref="B2:H2"/>
    <mergeCell ref="A15:H15"/>
    <mergeCell ref="A17:H17"/>
  </mergeCells>
  <phoneticPr fontId="5" type="noConversion"/>
  <pageMargins left="0.35433070866141736" right="0.55118110236220474" top="0.98425196850393704" bottom="0.98425196850393704" header="0.51181102362204722" footer="0.51181102362204722"/>
  <pageSetup paperSize="9" orientation="landscape" horizontalDpi="360" r:id="rId1"/>
  <headerFooter alignWithMargins="0">
    <oddFooter>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CL85"/>
  <sheetViews>
    <sheetView zoomScaleSheetLayoutView="100" workbookViewId="0">
      <pane xSplit="2" ySplit="4" topLeftCell="C5" activePane="bottomRight" state="frozenSplit"/>
      <selection activeCell="E16" sqref="E16"/>
      <selection pane="topRight" activeCell="E16" sqref="E16"/>
      <selection pane="bottomLeft" activeCell="E16" sqref="E16"/>
      <selection pane="bottomRight" activeCell="D33" sqref="D33"/>
    </sheetView>
  </sheetViews>
  <sheetFormatPr defaultColWidth="10.6640625" defaultRowHeight="22.5" customHeight="1"/>
  <cols>
    <col min="1" max="1" width="6.88671875" style="67" customWidth="1"/>
    <col min="2" max="2" width="18.88671875" style="67" customWidth="1"/>
    <col min="3" max="3" width="7.77734375" style="45" customWidth="1"/>
    <col min="4" max="4" width="12.21875" style="67" customWidth="1"/>
    <col min="5" max="5" width="12.21875" style="67" hidden="1" customWidth="1"/>
    <col min="6" max="6" width="12.109375" style="67" customWidth="1"/>
    <col min="7" max="7" width="12.21875" style="67" customWidth="1"/>
    <col min="8" max="8" width="12.21875" style="67" hidden="1" customWidth="1"/>
    <col min="9" max="9" width="11.21875" style="67" customWidth="1"/>
    <col min="10" max="10" width="12.6640625" style="67" customWidth="1"/>
    <col min="11" max="11" width="12.6640625" style="67" hidden="1" customWidth="1"/>
    <col min="12" max="12" width="11" style="67" customWidth="1"/>
    <col min="13" max="14" width="10.77734375" style="67" customWidth="1"/>
    <col min="15" max="15" width="13.33203125" style="67" customWidth="1"/>
    <col min="16" max="22" width="10.77734375" style="67" customWidth="1"/>
    <col min="23" max="40" width="12.77734375" style="67" customWidth="1"/>
    <col min="41" max="70" width="10.6640625" style="67" customWidth="1"/>
    <col min="71" max="71" width="10.6640625" style="12" customWidth="1"/>
    <col min="72" max="87" width="10.6640625" style="67" customWidth="1"/>
    <col min="88" max="90" width="10.6640625" style="12" customWidth="1"/>
    <col min="91" max="16384" width="10.6640625" style="67"/>
  </cols>
  <sheetData>
    <row r="1" spans="1:15" s="1" customFormat="1" ht="15" customHeight="1" thickBot="1">
      <c r="A1" s="141" t="s">
        <v>225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67" customFormat="1" ht="15" customHeight="1">
      <c r="A2" s="468" t="s">
        <v>151</v>
      </c>
      <c r="B2" s="459" t="s">
        <v>152</v>
      </c>
      <c r="C2" s="472" t="s">
        <v>153</v>
      </c>
      <c r="D2" s="459" t="s">
        <v>154</v>
      </c>
      <c r="E2" s="475" t="s">
        <v>226</v>
      </c>
      <c r="F2" s="459" t="s">
        <v>227</v>
      </c>
      <c r="G2" s="459" t="s">
        <v>228</v>
      </c>
      <c r="H2" s="459"/>
      <c r="I2" s="459"/>
      <c r="J2" s="459"/>
      <c r="K2" s="459"/>
      <c r="L2" s="459"/>
      <c r="M2" s="459"/>
      <c r="N2" s="459"/>
      <c r="O2" s="460"/>
    </row>
    <row r="3" spans="1:15" s="67" customFormat="1" ht="15" customHeight="1">
      <c r="A3" s="469"/>
      <c r="B3" s="461"/>
      <c r="C3" s="473"/>
      <c r="D3" s="461"/>
      <c r="E3" s="476"/>
      <c r="F3" s="461"/>
      <c r="G3" s="461" t="s">
        <v>229</v>
      </c>
      <c r="H3" s="461"/>
      <c r="I3" s="461"/>
      <c r="J3" s="461" t="s">
        <v>230</v>
      </c>
      <c r="K3" s="461"/>
      <c r="L3" s="461"/>
      <c r="M3" s="142" t="s">
        <v>231</v>
      </c>
      <c r="N3" s="142" t="s">
        <v>46</v>
      </c>
      <c r="O3" s="462" t="s">
        <v>162</v>
      </c>
    </row>
    <row r="4" spans="1:15" s="67" customFormat="1" ht="24.95" customHeight="1" thickBot="1">
      <c r="A4" s="470"/>
      <c r="B4" s="471"/>
      <c r="C4" s="474"/>
      <c r="D4" s="73" t="s">
        <v>232</v>
      </c>
      <c r="E4" s="477"/>
      <c r="F4" s="73" t="s">
        <v>233</v>
      </c>
      <c r="G4" s="143" t="s">
        <v>234</v>
      </c>
      <c r="H4" s="143"/>
      <c r="I4" s="144" t="s">
        <v>235</v>
      </c>
      <c r="J4" s="143" t="s">
        <v>236</v>
      </c>
      <c r="K4" s="143"/>
      <c r="L4" s="145" t="s">
        <v>237</v>
      </c>
      <c r="M4" s="145" t="s">
        <v>238</v>
      </c>
      <c r="N4" s="145" t="s">
        <v>239</v>
      </c>
      <c r="O4" s="463"/>
    </row>
    <row r="5" spans="1:15" s="46" customFormat="1" ht="13.5" customHeight="1" thickTop="1">
      <c r="A5" s="146" t="s">
        <v>168</v>
      </c>
      <c r="B5" s="147"/>
      <c r="C5" s="148"/>
      <c r="D5" s="149">
        <f>SUM(D6:D22)</f>
        <v>527616970</v>
      </c>
      <c r="E5" s="149">
        <f>SUM(D6:D22)</f>
        <v>527616970</v>
      </c>
      <c r="F5" s="149">
        <f>SUM(F6:F22)</f>
        <v>43968100</v>
      </c>
      <c r="G5" s="149">
        <f>SUM(G6:G22)</f>
        <v>43968100</v>
      </c>
      <c r="H5" s="149">
        <f>SUM(H6:H21)</f>
        <v>40352600</v>
      </c>
      <c r="I5" s="149">
        <f>SUM(I6:I22)</f>
        <v>16118760</v>
      </c>
      <c r="J5" s="149">
        <f>SUM(J6:J22)</f>
        <v>36495335.833333336</v>
      </c>
      <c r="K5" s="149">
        <f>SUM(K6:K21)</f>
        <v>33019833.333333332</v>
      </c>
      <c r="L5" s="149">
        <f>SUM(L6:L22)</f>
        <v>19140600</v>
      </c>
      <c r="M5" s="149">
        <f>SUM(M6:M22)</f>
        <v>4072520</v>
      </c>
      <c r="N5" s="149">
        <f>SUM(N6:N22)</f>
        <v>3167530</v>
      </c>
      <c r="O5" s="150">
        <f>SUM(O6:O22)</f>
        <v>42499410</v>
      </c>
    </row>
    <row r="6" spans="1:15" s="67" customFormat="1" ht="13.5" customHeight="1">
      <c r="A6" s="14"/>
      <c r="B6" s="31" t="str">
        <f>인건비세부내역!B5</f>
        <v>관장</v>
      </c>
      <c r="C6" s="15" t="str">
        <f>인건비세부내역!C5</f>
        <v>관장 26</v>
      </c>
      <c r="D6" s="142">
        <f>인건비세부내역!D5</f>
        <v>62512500</v>
      </c>
      <c r="E6" s="142">
        <f>D6-840000</f>
        <v>61672500</v>
      </c>
      <c r="F6" s="142">
        <f>ROUND(D6/12,-1)</f>
        <v>5209380</v>
      </c>
      <c r="G6" s="142">
        <f>F6</f>
        <v>5209380</v>
      </c>
      <c r="H6" s="142">
        <f>G6-70000</f>
        <v>5139380</v>
      </c>
      <c r="I6" s="142">
        <f>ROUND(H6*0.0314,-1)*12</f>
        <v>1936560</v>
      </c>
      <c r="J6" s="142">
        <v>0</v>
      </c>
      <c r="K6" s="142"/>
      <c r="L6" s="142">
        <v>0</v>
      </c>
      <c r="M6" s="142">
        <v>0</v>
      </c>
      <c r="N6" s="151">
        <v>0</v>
      </c>
      <c r="O6" s="152">
        <f>SUM(I6,L6,M6,N6)</f>
        <v>1936560</v>
      </c>
    </row>
    <row r="7" spans="1:15" s="67" customFormat="1" ht="13.5" customHeight="1">
      <c r="A7" s="14"/>
      <c r="B7" s="31" t="str">
        <f>인건비세부내역!B6</f>
        <v>부장(1)</v>
      </c>
      <c r="C7" s="15" t="str">
        <f>인건비세부내역!C6</f>
        <v>부장21</v>
      </c>
      <c r="D7" s="142">
        <f>인건비세부내역!D6</f>
        <v>27160440</v>
      </c>
      <c r="E7" s="142">
        <f>D7-420000</f>
        <v>26740440</v>
      </c>
      <c r="F7" s="142">
        <f t="shared" ref="F7:F22" si="0">ROUND(D7/12,-1)</f>
        <v>2263370</v>
      </c>
      <c r="G7" s="142">
        <f t="shared" ref="G7:G22" si="1">F7</f>
        <v>2263370</v>
      </c>
      <c r="H7" s="142">
        <f t="shared" ref="H7:H22" si="2">G7-70000</f>
        <v>2193370</v>
      </c>
      <c r="I7" s="142">
        <f t="shared" ref="I7:I24" si="3">ROUND(H7*0.0314,-1)*12</f>
        <v>826440</v>
      </c>
      <c r="J7" s="142">
        <v>0</v>
      </c>
      <c r="K7" s="142">
        <v>0</v>
      </c>
      <c r="L7" s="142">
        <v>0</v>
      </c>
      <c r="M7" s="142">
        <f>ROUND(E7*0.009,-1)</f>
        <v>240660</v>
      </c>
      <c r="N7" s="151">
        <f>ROUND(E7*0.007,-1)</f>
        <v>187180</v>
      </c>
      <c r="O7" s="152">
        <f t="shared" ref="O7:O24" si="4">SUM(I7,L7,M7,N7)</f>
        <v>1254280</v>
      </c>
    </row>
    <row r="8" spans="1:15" s="67" customFormat="1" ht="13.5" customHeight="1">
      <c r="A8" s="24"/>
      <c r="B8" s="31" t="str">
        <f>인건비세부내역!B7</f>
        <v>부장(2)</v>
      </c>
      <c r="C8" s="15" t="str">
        <f>인건비세부내역!C7</f>
        <v>부장10</v>
      </c>
      <c r="D8" s="142">
        <f>인건비세부내역!D7</f>
        <v>19832250</v>
      </c>
      <c r="E8" s="142">
        <f>D8-420000</f>
        <v>19412250</v>
      </c>
      <c r="F8" s="142">
        <f t="shared" si="0"/>
        <v>1652690</v>
      </c>
      <c r="G8" s="142">
        <f t="shared" si="1"/>
        <v>1652690</v>
      </c>
      <c r="H8" s="142">
        <f t="shared" si="2"/>
        <v>1582690</v>
      </c>
      <c r="I8" s="142">
        <f t="shared" si="3"/>
        <v>596400</v>
      </c>
      <c r="J8" s="142">
        <f t="shared" ref="J8:J20" si="5">D8/12</f>
        <v>1652687.5</v>
      </c>
      <c r="K8" s="142">
        <f t="shared" ref="K8:K20" si="6">J8-70000</f>
        <v>1582687.5</v>
      </c>
      <c r="L8" s="142">
        <f t="shared" ref="L8:L28" si="7">ROUND(K8*0.045,-1)*12</f>
        <v>854640</v>
      </c>
      <c r="M8" s="142">
        <f t="shared" ref="M8:M28" si="8">ROUND(E8*0.009,-1)</f>
        <v>174710</v>
      </c>
      <c r="N8" s="151">
        <f t="shared" ref="N8:N28" si="9">ROUND(E8*0.007,-1)</f>
        <v>135890</v>
      </c>
      <c r="O8" s="152">
        <f t="shared" si="4"/>
        <v>1761640</v>
      </c>
    </row>
    <row r="9" spans="1:15" s="67" customFormat="1" ht="13.5" customHeight="1">
      <c r="A9" s="24"/>
      <c r="B9" s="31" t="str">
        <f>인건비세부내역!B8</f>
        <v>과장(1)</v>
      </c>
      <c r="C9" s="15" t="str">
        <f>인건비세부내역!C8</f>
        <v>과장8.8</v>
      </c>
      <c r="D9" s="142">
        <f>인건비세부내역!D8</f>
        <v>39119400</v>
      </c>
      <c r="E9" s="142">
        <f t="shared" ref="E9:E27" si="10">D9-840000</f>
        <v>38279400</v>
      </c>
      <c r="F9" s="142">
        <f t="shared" si="0"/>
        <v>3259950</v>
      </c>
      <c r="G9" s="142">
        <f t="shared" si="1"/>
        <v>3259950</v>
      </c>
      <c r="H9" s="142">
        <f t="shared" si="2"/>
        <v>3189950</v>
      </c>
      <c r="I9" s="142">
        <f t="shared" si="3"/>
        <v>1201920</v>
      </c>
      <c r="J9" s="142">
        <f t="shared" si="5"/>
        <v>3259950</v>
      </c>
      <c r="K9" s="142">
        <f t="shared" si="6"/>
        <v>3189950</v>
      </c>
      <c r="L9" s="142">
        <f t="shared" si="7"/>
        <v>1722600</v>
      </c>
      <c r="M9" s="142">
        <f t="shared" si="8"/>
        <v>344510</v>
      </c>
      <c r="N9" s="151">
        <f t="shared" si="9"/>
        <v>267960</v>
      </c>
      <c r="O9" s="152">
        <f t="shared" si="4"/>
        <v>3536990</v>
      </c>
    </row>
    <row r="10" spans="1:15" s="67" customFormat="1" ht="13.5" customHeight="1">
      <c r="A10" s="14"/>
      <c r="B10" s="31" t="str">
        <f>인건비세부내역!B9</f>
        <v>과장(2)</v>
      </c>
      <c r="C10" s="15" t="str">
        <f>인건비세부내역!C9</f>
        <v>과장8.5</v>
      </c>
      <c r="D10" s="142">
        <f>인건비세부내역!D9</f>
        <v>38857950</v>
      </c>
      <c r="E10" s="142">
        <f t="shared" si="10"/>
        <v>38017950</v>
      </c>
      <c r="F10" s="142">
        <f t="shared" si="0"/>
        <v>3238160</v>
      </c>
      <c r="G10" s="142">
        <f t="shared" si="1"/>
        <v>3238160</v>
      </c>
      <c r="H10" s="142">
        <f t="shared" si="2"/>
        <v>3168160</v>
      </c>
      <c r="I10" s="142">
        <f t="shared" si="3"/>
        <v>1193760</v>
      </c>
      <c r="J10" s="142">
        <f t="shared" si="5"/>
        <v>3238162.5</v>
      </c>
      <c r="K10" s="142">
        <f t="shared" si="6"/>
        <v>3168162.5</v>
      </c>
      <c r="L10" s="142">
        <f t="shared" si="7"/>
        <v>1710840</v>
      </c>
      <c r="M10" s="142">
        <f t="shared" si="8"/>
        <v>342160</v>
      </c>
      <c r="N10" s="151">
        <f t="shared" si="9"/>
        <v>266130</v>
      </c>
      <c r="O10" s="152">
        <f t="shared" si="4"/>
        <v>3512890</v>
      </c>
    </row>
    <row r="11" spans="1:15" s="67" customFormat="1" ht="13.5" customHeight="1">
      <c r="A11" s="14"/>
      <c r="B11" s="31" t="str">
        <f>인건비세부내역!B10</f>
        <v>선임사회복지사(1)</v>
      </c>
      <c r="C11" s="15" t="str">
        <f>인건비세부내역!C10</f>
        <v>사복5.3</v>
      </c>
      <c r="D11" s="142">
        <f>인건비세부내역!D10</f>
        <v>30044210</v>
      </c>
      <c r="E11" s="142">
        <f t="shared" si="10"/>
        <v>29204210</v>
      </c>
      <c r="F11" s="142">
        <f t="shared" si="0"/>
        <v>2503680</v>
      </c>
      <c r="G11" s="142">
        <f t="shared" si="1"/>
        <v>2503680</v>
      </c>
      <c r="H11" s="142">
        <f t="shared" si="2"/>
        <v>2433680</v>
      </c>
      <c r="I11" s="142">
        <f t="shared" si="3"/>
        <v>917040</v>
      </c>
      <c r="J11" s="142">
        <f t="shared" si="5"/>
        <v>2503684.1666666665</v>
      </c>
      <c r="K11" s="142">
        <f t="shared" si="6"/>
        <v>2433684.1666666665</v>
      </c>
      <c r="L11" s="142">
        <f t="shared" si="7"/>
        <v>1314240</v>
      </c>
      <c r="M11" s="142">
        <f t="shared" si="8"/>
        <v>262840</v>
      </c>
      <c r="N11" s="151">
        <f t="shared" si="9"/>
        <v>204430</v>
      </c>
      <c r="O11" s="152">
        <f t="shared" si="4"/>
        <v>2698550</v>
      </c>
    </row>
    <row r="12" spans="1:15" s="67" customFormat="1" ht="13.5" customHeight="1">
      <c r="A12" s="14"/>
      <c r="B12" s="31" t="str">
        <f>인건비세부내역!B11</f>
        <v>선임사회복지사(2)</v>
      </c>
      <c r="C12" s="15" t="str">
        <f>인건비세부내역!C11</f>
        <v>사복5</v>
      </c>
      <c r="D12" s="142">
        <f>인건비세부내역!D11</f>
        <v>29675340</v>
      </c>
      <c r="E12" s="142">
        <f t="shared" si="10"/>
        <v>28835340</v>
      </c>
      <c r="F12" s="142">
        <f t="shared" si="0"/>
        <v>2472950</v>
      </c>
      <c r="G12" s="142">
        <f t="shared" si="1"/>
        <v>2472950</v>
      </c>
      <c r="H12" s="142">
        <f t="shared" si="2"/>
        <v>2402950</v>
      </c>
      <c r="I12" s="142">
        <f t="shared" si="3"/>
        <v>905400</v>
      </c>
      <c r="J12" s="142">
        <f t="shared" si="5"/>
        <v>2472945</v>
      </c>
      <c r="K12" s="142">
        <f t="shared" si="6"/>
        <v>2402945</v>
      </c>
      <c r="L12" s="142">
        <f t="shared" si="7"/>
        <v>1297560</v>
      </c>
      <c r="M12" s="142">
        <f t="shared" si="8"/>
        <v>259520</v>
      </c>
      <c r="N12" s="151">
        <f t="shared" si="9"/>
        <v>201850</v>
      </c>
      <c r="O12" s="152">
        <f t="shared" si="4"/>
        <v>2664330</v>
      </c>
    </row>
    <row r="13" spans="1:15" s="67" customFormat="1" ht="13.5" customHeight="1">
      <c r="A13" s="14"/>
      <c r="B13" s="31" t="str">
        <f>인건비세부내역!B12</f>
        <v>선임사회복지사(3)</v>
      </c>
      <c r="C13" s="15" t="str">
        <f>인건비세부내역!C12</f>
        <v>사복5</v>
      </c>
      <c r="D13" s="142">
        <f>인건비세부내역!D12</f>
        <v>29615340</v>
      </c>
      <c r="E13" s="142">
        <f t="shared" si="10"/>
        <v>28775340</v>
      </c>
      <c r="F13" s="142">
        <f t="shared" si="0"/>
        <v>2467950</v>
      </c>
      <c r="G13" s="142">
        <f t="shared" si="1"/>
        <v>2467950</v>
      </c>
      <c r="H13" s="142">
        <f t="shared" si="2"/>
        <v>2397950</v>
      </c>
      <c r="I13" s="142">
        <f t="shared" si="3"/>
        <v>903600</v>
      </c>
      <c r="J13" s="142">
        <f t="shared" si="5"/>
        <v>2467945</v>
      </c>
      <c r="K13" s="142">
        <f t="shared" si="6"/>
        <v>2397945</v>
      </c>
      <c r="L13" s="142">
        <f t="shared" si="7"/>
        <v>1294920</v>
      </c>
      <c r="M13" s="142">
        <f t="shared" si="8"/>
        <v>258980</v>
      </c>
      <c r="N13" s="151">
        <f t="shared" si="9"/>
        <v>201430</v>
      </c>
      <c r="O13" s="152">
        <f t="shared" si="4"/>
        <v>2658930</v>
      </c>
    </row>
    <row r="14" spans="1:15" s="67" customFormat="1" ht="13.5" customHeight="1">
      <c r="A14" s="14"/>
      <c r="B14" s="31" t="str">
        <f>인건비세부내역!B13</f>
        <v>선임사회복지사(4)</v>
      </c>
      <c r="C14" s="15" t="str">
        <f>인건비세부내역!C13</f>
        <v>사복3.8</v>
      </c>
      <c r="D14" s="142">
        <f>인건비세부내역!D13</f>
        <v>27509230</v>
      </c>
      <c r="E14" s="142">
        <f t="shared" si="10"/>
        <v>26669230</v>
      </c>
      <c r="F14" s="142">
        <f t="shared" si="0"/>
        <v>2292440</v>
      </c>
      <c r="G14" s="142">
        <f t="shared" si="1"/>
        <v>2292440</v>
      </c>
      <c r="H14" s="142">
        <f t="shared" si="2"/>
        <v>2222440</v>
      </c>
      <c r="I14" s="142">
        <f t="shared" si="3"/>
        <v>837360</v>
      </c>
      <c r="J14" s="142">
        <f t="shared" si="5"/>
        <v>2292435.8333333335</v>
      </c>
      <c r="K14" s="142">
        <f t="shared" si="6"/>
        <v>2222435.8333333335</v>
      </c>
      <c r="L14" s="142">
        <f t="shared" si="7"/>
        <v>1200120</v>
      </c>
      <c r="M14" s="142">
        <f t="shared" si="8"/>
        <v>240020</v>
      </c>
      <c r="N14" s="151">
        <f t="shared" si="9"/>
        <v>186680</v>
      </c>
      <c r="O14" s="152">
        <f t="shared" si="4"/>
        <v>2464180</v>
      </c>
    </row>
    <row r="15" spans="1:15" s="67" customFormat="1" ht="13.5" customHeight="1">
      <c r="A15" s="14"/>
      <c r="B15" s="31" t="str">
        <f>인건비세부내역!B14</f>
        <v>사회복지사(1)</v>
      </c>
      <c r="C15" s="15" t="str">
        <f>인건비세부내역!C14</f>
        <v>사복5</v>
      </c>
      <c r="D15" s="142">
        <f>인건비세부내역!D14</f>
        <v>27459000</v>
      </c>
      <c r="E15" s="142">
        <f t="shared" si="10"/>
        <v>26619000</v>
      </c>
      <c r="F15" s="142">
        <f t="shared" si="0"/>
        <v>2288250</v>
      </c>
      <c r="G15" s="142">
        <f t="shared" si="1"/>
        <v>2288250</v>
      </c>
      <c r="H15" s="142">
        <f t="shared" si="2"/>
        <v>2218250</v>
      </c>
      <c r="I15" s="142">
        <f t="shared" si="3"/>
        <v>835800</v>
      </c>
      <c r="J15" s="142">
        <f>D15/12</f>
        <v>2288250</v>
      </c>
      <c r="K15" s="142">
        <f t="shared" si="6"/>
        <v>2218250</v>
      </c>
      <c r="L15" s="142">
        <f t="shared" si="7"/>
        <v>1197840</v>
      </c>
      <c r="M15" s="142">
        <f t="shared" si="8"/>
        <v>239570</v>
      </c>
      <c r="N15" s="151">
        <f t="shared" si="9"/>
        <v>186330</v>
      </c>
      <c r="O15" s="152">
        <f t="shared" si="4"/>
        <v>2459540</v>
      </c>
    </row>
    <row r="16" spans="1:15" s="67" customFormat="1" ht="13.5" customHeight="1">
      <c r="A16" s="14"/>
      <c r="B16" s="31" t="str">
        <f>인건비세부내역!B15</f>
        <v>사회복지사(2)</v>
      </c>
      <c r="C16" s="15" t="str">
        <f>인건비세부내역!C15</f>
        <v>사복3</v>
      </c>
      <c r="D16" s="142">
        <f>인건비세부내역!D15</f>
        <v>25282960</v>
      </c>
      <c r="E16" s="142">
        <f t="shared" si="10"/>
        <v>24442960</v>
      </c>
      <c r="F16" s="142">
        <f t="shared" si="0"/>
        <v>2106910</v>
      </c>
      <c r="G16" s="142">
        <f t="shared" si="1"/>
        <v>2106910</v>
      </c>
      <c r="H16" s="142">
        <f t="shared" si="2"/>
        <v>2036910</v>
      </c>
      <c r="I16" s="142">
        <f t="shared" si="3"/>
        <v>767520</v>
      </c>
      <c r="J16" s="142">
        <f t="shared" si="5"/>
        <v>2106913.3333333335</v>
      </c>
      <c r="K16" s="142">
        <f t="shared" si="6"/>
        <v>2036913.3333333335</v>
      </c>
      <c r="L16" s="142">
        <f t="shared" si="7"/>
        <v>1099920</v>
      </c>
      <c r="M16" s="142">
        <f t="shared" si="8"/>
        <v>219990</v>
      </c>
      <c r="N16" s="151">
        <f t="shared" si="9"/>
        <v>171100</v>
      </c>
      <c r="O16" s="152">
        <f t="shared" si="4"/>
        <v>2258530</v>
      </c>
    </row>
    <row r="17" spans="1:15" s="67" customFormat="1" ht="13.5" customHeight="1">
      <c r="A17" s="14"/>
      <c r="B17" s="31" t="str">
        <f>인건비세부내역!B16</f>
        <v>사회복지사(3)</v>
      </c>
      <c r="C17" s="15" t="str">
        <f>인건비세부내역!C16</f>
        <v>사복2.8</v>
      </c>
      <c r="D17" s="142">
        <f>인건비세부내역!D16</f>
        <v>23601340</v>
      </c>
      <c r="E17" s="142">
        <f t="shared" si="10"/>
        <v>22761340</v>
      </c>
      <c r="F17" s="142">
        <f t="shared" si="0"/>
        <v>1966780</v>
      </c>
      <c r="G17" s="142">
        <f t="shared" si="1"/>
        <v>1966780</v>
      </c>
      <c r="H17" s="142">
        <f t="shared" si="2"/>
        <v>1896780</v>
      </c>
      <c r="I17" s="142">
        <f t="shared" si="3"/>
        <v>714720</v>
      </c>
      <c r="J17" s="142">
        <f t="shared" si="5"/>
        <v>1966778.3333333333</v>
      </c>
      <c r="K17" s="142">
        <f t="shared" si="6"/>
        <v>1896778.3333333333</v>
      </c>
      <c r="L17" s="142">
        <f t="shared" si="7"/>
        <v>1024320</v>
      </c>
      <c r="M17" s="142">
        <f t="shared" si="8"/>
        <v>204850</v>
      </c>
      <c r="N17" s="151">
        <f t="shared" si="9"/>
        <v>159330</v>
      </c>
      <c r="O17" s="152">
        <f t="shared" si="4"/>
        <v>2103220</v>
      </c>
    </row>
    <row r="18" spans="1:15" s="67" customFormat="1" ht="13.5" customHeight="1">
      <c r="A18" s="14"/>
      <c r="B18" s="31" t="str">
        <f>인건비세부내역!B17</f>
        <v>사회복지사(4)</v>
      </c>
      <c r="C18" s="15" t="str">
        <f>인건비세부내역!C17</f>
        <v>사복2.5</v>
      </c>
      <c r="D18" s="142">
        <f>인건비세부내역!D17</f>
        <v>25226700</v>
      </c>
      <c r="E18" s="142">
        <f>D18-840000</f>
        <v>24386700</v>
      </c>
      <c r="F18" s="142">
        <f t="shared" si="0"/>
        <v>2102230</v>
      </c>
      <c r="G18" s="142">
        <f t="shared" si="1"/>
        <v>2102230</v>
      </c>
      <c r="H18" s="142">
        <f t="shared" si="2"/>
        <v>2032230</v>
      </c>
      <c r="I18" s="142">
        <f t="shared" si="3"/>
        <v>765720</v>
      </c>
      <c r="J18" s="142">
        <f t="shared" si="5"/>
        <v>2102225</v>
      </c>
      <c r="K18" s="142">
        <f t="shared" si="6"/>
        <v>2032225</v>
      </c>
      <c r="L18" s="142">
        <f t="shared" si="7"/>
        <v>1097400</v>
      </c>
      <c r="M18" s="142">
        <f t="shared" si="8"/>
        <v>219480</v>
      </c>
      <c r="N18" s="151">
        <f t="shared" si="9"/>
        <v>170710</v>
      </c>
      <c r="O18" s="152">
        <f t="shared" si="4"/>
        <v>2253310</v>
      </c>
    </row>
    <row r="19" spans="1:15" s="67" customFormat="1" ht="13.5" customHeight="1">
      <c r="A19" s="14"/>
      <c r="B19" s="31" t="str">
        <f>인건비세부내역!B18</f>
        <v>총무/선임사회복지사(5)</v>
      </c>
      <c r="C19" s="15" t="str">
        <f>인건비세부내역!C18</f>
        <v>사복6.8</v>
      </c>
      <c r="D19" s="142">
        <f>인건비세부내역!D18</f>
        <v>33104720</v>
      </c>
      <c r="E19" s="142">
        <f t="shared" si="10"/>
        <v>32264720</v>
      </c>
      <c r="F19" s="142">
        <f t="shared" si="0"/>
        <v>2758730</v>
      </c>
      <c r="G19" s="142">
        <f t="shared" si="1"/>
        <v>2758730</v>
      </c>
      <c r="H19" s="142">
        <f t="shared" si="2"/>
        <v>2688730</v>
      </c>
      <c r="I19" s="142">
        <f t="shared" si="3"/>
        <v>1013160</v>
      </c>
      <c r="J19" s="142">
        <f t="shared" si="5"/>
        <v>2758726.6666666665</v>
      </c>
      <c r="K19" s="142">
        <f t="shared" si="6"/>
        <v>2688726.6666666665</v>
      </c>
      <c r="L19" s="142">
        <f t="shared" si="7"/>
        <v>1451880</v>
      </c>
      <c r="M19" s="142">
        <f t="shared" si="8"/>
        <v>290380</v>
      </c>
      <c r="N19" s="151">
        <f t="shared" si="9"/>
        <v>225850</v>
      </c>
      <c r="O19" s="152">
        <f t="shared" si="4"/>
        <v>2981270</v>
      </c>
    </row>
    <row r="20" spans="1:15" s="67" customFormat="1" ht="13.5" customHeight="1">
      <c r="A20" s="14"/>
      <c r="B20" s="31" t="str">
        <f>인건비세부내역!B19</f>
        <v>회계/선임사회복지사(6)</v>
      </c>
      <c r="C20" s="15" t="str">
        <f>인건비세부내역!C19</f>
        <v>사복5.5</v>
      </c>
      <c r="D20" s="142">
        <f>인건비세부내역!D19</f>
        <v>30860330</v>
      </c>
      <c r="E20" s="142">
        <f t="shared" si="10"/>
        <v>30020330</v>
      </c>
      <c r="F20" s="142">
        <f t="shared" si="0"/>
        <v>2571690</v>
      </c>
      <c r="G20" s="142">
        <f t="shared" si="1"/>
        <v>2571690</v>
      </c>
      <c r="H20" s="142">
        <f t="shared" si="2"/>
        <v>2501690</v>
      </c>
      <c r="I20" s="142">
        <f t="shared" si="3"/>
        <v>942600</v>
      </c>
      <c r="J20" s="142">
        <f t="shared" si="5"/>
        <v>2571694.1666666665</v>
      </c>
      <c r="K20" s="142">
        <f t="shared" si="6"/>
        <v>2501694.1666666665</v>
      </c>
      <c r="L20" s="142">
        <f t="shared" si="7"/>
        <v>1350960</v>
      </c>
      <c r="M20" s="142">
        <f t="shared" si="8"/>
        <v>270180</v>
      </c>
      <c r="N20" s="151">
        <f t="shared" si="9"/>
        <v>210140</v>
      </c>
      <c r="O20" s="152">
        <f t="shared" si="4"/>
        <v>2773880</v>
      </c>
    </row>
    <row r="21" spans="1:15" s="67" customFormat="1" ht="13.5" customHeight="1">
      <c r="A21" s="14"/>
      <c r="B21" s="31" t="str">
        <f>인건비세부내역!B20</f>
        <v>서무/선임사회복지사(7)</v>
      </c>
      <c r="C21" s="15" t="str">
        <f>인건비세부내역!C20</f>
        <v>사복3</v>
      </c>
      <c r="D21" s="142">
        <f>인건비세부내역!D20</f>
        <v>27809230</v>
      </c>
      <c r="E21" s="142">
        <f t="shared" si="10"/>
        <v>26969230</v>
      </c>
      <c r="F21" s="142">
        <f t="shared" si="0"/>
        <v>2317440</v>
      </c>
      <c r="G21" s="142">
        <f t="shared" si="1"/>
        <v>2317440</v>
      </c>
      <c r="H21" s="142">
        <f t="shared" si="2"/>
        <v>2247440</v>
      </c>
      <c r="I21" s="142">
        <f t="shared" si="3"/>
        <v>846840</v>
      </c>
      <c r="J21" s="142">
        <f>D21/12</f>
        <v>2317435.8333333335</v>
      </c>
      <c r="K21" s="142">
        <f>J21-70000</f>
        <v>2247435.8333333335</v>
      </c>
      <c r="L21" s="142">
        <f t="shared" si="7"/>
        <v>1213560</v>
      </c>
      <c r="M21" s="142">
        <f t="shared" si="8"/>
        <v>242720</v>
      </c>
      <c r="N21" s="151">
        <f t="shared" si="9"/>
        <v>188780</v>
      </c>
      <c r="O21" s="152">
        <f t="shared" si="4"/>
        <v>2491900</v>
      </c>
    </row>
    <row r="22" spans="1:15" s="67" customFormat="1" ht="13.5" customHeight="1">
      <c r="A22" s="14"/>
      <c r="B22" s="31" t="str">
        <f>인건비세부내역!B21</f>
        <v>조리원</v>
      </c>
      <c r="C22" s="15" t="str">
        <f>인건비세부내역!C21</f>
        <v>조리원8.3</v>
      </c>
      <c r="D22" s="142">
        <f>인건비세부내역!D21</f>
        <v>29946030</v>
      </c>
      <c r="E22" s="142">
        <f t="shared" si="10"/>
        <v>29106030</v>
      </c>
      <c r="F22" s="142">
        <f t="shared" si="0"/>
        <v>2495500</v>
      </c>
      <c r="G22" s="142">
        <f t="shared" si="1"/>
        <v>2495500</v>
      </c>
      <c r="H22" s="142">
        <f t="shared" si="2"/>
        <v>2425500</v>
      </c>
      <c r="I22" s="142">
        <f t="shared" si="3"/>
        <v>913920</v>
      </c>
      <c r="J22" s="142">
        <f>D22/12</f>
        <v>2495502.5</v>
      </c>
      <c r="K22" s="142">
        <f>J22-70000</f>
        <v>2425502.5</v>
      </c>
      <c r="L22" s="142">
        <f t="shared" si="7"/>
        <v>1309800</v>
      </c>
      <c r="M22" s="142">
        <f t="shared" si="8"/>
        <v>261950</v>
      </c>
      <c r="N22" s="151">
        <f t="shared" si="9"/>
        <v>203740</v>
      </c>
      <c r="O22" s="152">
        <f t="shared" si="4"/>
        <v>2689410</v>
      </c>
    </row>
    <row r="23" spans="1:15" s="67" customFormat="1" ht="13.5" customHeight="1">
      <c r="A23" s="153" t="s">
        <v>240</v>
      </c>
      <c r="B23" s="154"/>
      <c r="C23" s="155"/>
      <c r="D23" s="156">
        <f t="shared" ref="D23:O23" si="11">SUM(D24)</f>
        <v>28847560</v>
      </c>
      <c r="E23" s="156">
        <f t="shared" si="11"/>
        <v>29752560</v>
      </c>
      <c r="F23" s="156">
        <f t="shared" si="11"/>
        <v>2403960</v>
      </c>
      <c r="G23" s="156">
        <f t="shared" si="11"/>
        <v>2403960</v>
      </c>
      <c r="H23" s="156">
        <f t="shared" si="11"/>
        <v>2479380</v>
      </c>
      <c r="I23" s="156">
        <f t="shared" si="11"/>
        <v>934200</v>
      </c>
      <c r="J23" s="156">
        <f t="shared" si="11"/>
        <v>2403963.3333333335</v>
      </c>
      <c r="K23" s="156">
        <f t="shared" si="11"/>
        <v>2479380</v>
      </c>
      <c r="L23" s="156">
        <f t="shared" si="11"/>
        <v>1338840</v>
      </c>
      <c r="M23" s="156">
        <f t="shared" si="11"/>
        <v>267770</v>
      </c>
      <c r="N23" s="156">
        <f t="shared" si="11"/>
        <v>208270</v>
      </c>
      <c r="O23" s="157">
        <f t="shared" si="11"/>
        <v>2749080</v>
      </c>
    </row>
    <row r="24" spans="1:15" s="46" customFormat="1" ht="13.5" customHeight="1">
      <c r="A24" s="158"/>
      <c r="B24" s="11" t="str">
        <f>인건비세부내역!B23</f>
        <v>안전관리인</v>
      </c>
      <c r="C24" s="159" t="s">
        <v>201</v>
      </c>
      <c r="D24" s="142">
        <f>인건비세부내역!F23</f>
        <v>28847560</v>
      </c>
      <c r="E24" s="142">
        <v>29752560</v>
      </c>
      <c r="F24" s="142">
        <f>ROUND(D24/12,-1)</f>
        <v>2403960</v>
      </c>
      <c r="G24" s="142">
        <f>F24</f>
        <v>2403960</v>
      </c>
      <c r="H24" s="142">
        <v>2479380</v>
      </c>
      <c r="I24" s="142">
        <f t="shared" si="3"/>
        <v>934200</v>
      </c>
      <c r="J24" s="142">
        <f>D24/12</f>
        <v>2403963.3333333335</v>
      </c>
      <c r="K24" s="142">
        <v>2479380</v>
      </c>
      <c r="L24" s="142">
        <f t="shared" si="7"/>
        <v>1338840</v>
      </c>
      <c r="M24" s="142">
        <f t="shared" si="8"/>
        <v>267770</v>
      </c>
      <c r="N24" s="151">
        <f t="shared" si="9"/>
        <v>208270</v>
      </c>
      <c r="O24" s="152">
        <f t="shared" si="4"/>
        <v>2749080</v>
      </c>
    </row>
    <row r="25" spans="1:15" s="46" customFormat="1" ht="13.5" customHeight="1">
      <c r="A25" s="153" t="s">
        <v>241</v>
      </c>
      <c r="B25" s="160"/>
      <c r="C25" s="161"/>
      <c r="D25" s="156">
        <f t="shared" ref="D25:I25" si="12">SUM(D26:D28)</f>
        <v>83187490</v>
      </c>
      <c r="E25" s="156">
        <f t="shared" si="12"/>
        <v>80667490</v>
      </c>
      <c r="F25" s="156">
        <f t="shared" si="12"/>
        <v>6932300</v>
      </c>
      <c r="G25" s="156">
        <f t="shared" si="12"/>
        <v>6932300</v>
      </c>
      <c r="H25" s="156">
        <f t="shared" si="12"/>
        <v>6722300</v>
      </c>
      <c r="I25" s="156">
        <f t="shared" si="12"/>
        <v>2532960</v>
      </c>
      <c r="J25" s="156">
        <f t="shared" ref="J25:O25" si="13">SUM(J26:J28)</f>
        <v>6932290.833333334</v>
      </c>
      <c r="K25" s="156">
        <f t="shared" si="13"/>
        <v>6831483</v>
      </c>
      <c r="L25" s="156">
        <f t="shared" si="13"/>
        <v>3689040</v>
      </c>
      <c r="M25" s="156">
        <f t="shared" si="13"/>
        <v>726010</v>
      </c>
      <c r="N25" s="156">
        <f t="shared" si="13"/>
        <v>564670</v>
      </c>
      <c r="O25" s="156">
        <f t="shared" si="13"/>
        <v>7512680</v>
      </c>
    </row>
    <row r="26" spans="1:15" s="67" customFormat="1" ht="13.5" customHeight="1">
      <c r="A26" s="158"/>
      <c r="B26" s="162" t="str">
        <f>인건비세부내역!B25</f>
        <v>선임사회복지사(1)</v>
      </c>
      <c r="C26" s="163" t="str">
        <f>인건비세부내역!C25</f>
        <v>사복5</v>
      </c>
      <c r="D26" s="142">
        <f>인건비세부내역!D25</f>
        <v>30095340</v>
      </c>
      <c r="E26" s="142">
        <f>D26-840000</f>
        <v>29255340</v>
      </c>
      <c r="F26" s="142">
        <f>ROUND(D26/12,-1)</f>
        <v>2507950</v>
      </c>
      <c r="G26" s="142">
        <f>F26</f>
        <v>2507950</v>
      </c>
      <c r="H26" s="142">
        <f>G26-70000</f>
        <v>2437950</v>
      </c>
      <c r="I26" s="142">
        <f>ROUND(H26*0.0314,-1)*12</f>
        <v>918600</v>
      </c>
      <c r="J26" s="142">
        <f>D26/12</f>
        <v>2507945</v>
      </c>
      <c r="K26" s="142">
        <v>2526065</v>
      </c>
      <c r="L26" s="142">
        <f t="shared" si="7"/>
        <v>1364040</v>
      </c>
      <c r="M26" s="142">
        <f t="shared" si="8"/>
        <v>263300</v>
      </c>
      <c r="N26" s="151">
        <f t="shared" si="9"/>
        <v>204790</v>
      </c>
      <c r="O26" s="152">
        <f>SUM(I26,L26,M26,N26)</f>
        <v>2750730</v>
      </c>
    </row>
    <row r="27" spans="1:15" s="67" customFormat="1" ht="13.5" customHeight="1">
      <c r="A27" s="158"/>
      <c r="B27" s="162" t="str">
        <f>인건비세부내역!B26</f>
        <v>선임사회복지사(2)</v>
      </c>
      <c r="C27" s="163" t="str">
        <f>인건비세부내역!C26</f>
        <v>사복3.8</v>
      </c>
      <c r="D27" s="142">
        <f>인건비세부내역!D26</f>
        <v>27809230</v>
      </c>
      <c r="E27" s="142">
        <f t="shared" si="10"/>
        <v>26969230</v>
      </c>
      <c r="F27" s="142">
        <f>ROUND(D27/12,-1)</f>
        <v>2317440</v>
      </c>
      <c r="G27" s="142">
        <f>F27</f>
        <v>2317440</v>
      </c>
      <c r="H27" s="142">
        <f>G27-70000</f>
        <v>2247440</v>
      </c>
      <c r="I27" s="142">
        <f>ROUND(H27*0.0314,-1)*12</f>
        <v>846840</v>
      </c>
      <c r="J27" s="142">
        <f t="shared" ref="J27:J40" si="14">D27/12</f>
        <v>2317435.8333333335</v>
      </c>
      <c r="K27" s="142">
        <v>2251715</v>
      </c>
      <c r="L27" s="142">
        <f t="shared" si="7"/>
        <v>1215960</v>
      </c>
      <c r="M27" s="142">
        <f t="shared" si="8"/>
        <v>242720</v>
      </c>
      <c r="N27" s="151">
        <f t="shared" si="9"/>
        <v>188780</v>
      </c>
      <c r="O27" s="152">
        <f>SUM(I27,L27,M27,N27)</f>
        <v>2494300</v>
      </c>
    </row>
    <row r="28" spans="1:15" s="67" customFormat="1" ht="13.5" customHeight="1">
      <c r="A28" s="164"/>
      <c r="B28" s="162" t="str">
        <f>인건비세부내역!B27</f>
        <v>사회복지사(1)</v>
      </c>
      <c r="C28" s="163" t="str">
        <f>인건비세부내역!C27</f>
        <v>사복3</v>
      </c>
      <c r="D28" s="142">
        <f>인건비세부내역!D27</f>
        <v>25282920</v>
      </c>
      <c r="E28" s="142">
        <f>D28-840000</f>
        <v>24442920</v>
      </c>
      <c r="F28" s="142">
        <f>ROUND(D28/12,-1)</f>
        <v>2106910</v>
      </c>
      <c r="G28" s="142">
        <f>F28</f>
        <v>2106910</v>
      </c>
      <c r="H28" s="142">
        <f>G28-70000</f>
        <v>2036910</v>
      </c>
      <c r="I28" s="142">
        <f>ROUND(H28*0.0314,-1)*12</f>
        <v>767520</v>
      </c>
      <c r="J28" s="142">
        <f t="shared" si="14"/>
        <v>2106910</v>
      </c>
      <c r="K28" s="142">
        <v>2053703</v>
      </c>
      <c r="L28" s="142">
        <f t="shared" si="7"/>
        <v>1109040</v>
      </c>
      <c r="M28" s="142">
        <f t="shared" si="8"/>
        <v>219990</v>
      </c>
      <c r="N28" s="151">
        <f t="shared" si="9"/>
        <v>171100</v>
      </c>
      <c r="O28" s="152">
        <f>SUM(I28,L28,M28,N28)</f>
        <v>2267650</v>
      </c>
    </row>
    <row r="29" spans="1:15" s="67" customFormat="1" ht="12.75" customHeight="1">
      <c r="A29" s="153" t="s">
        <v>242</v>
      </c>
      <c r="B29" s="120"/>
      <c r="C29" s="165"/>
      <c r="D29" s="156">
        <f t="shared" ref="D29:O29" si="15">SUM(D30:D30)</f>
        <v>26762400</v>
      </c>
      <c r="E29" s="156">
        <f t="shared" si="15"/>
        <v>25922400</v>
      </c>
      <c r="F29" s="156">
        <f t="shared" si="15"/>
        <v>2230200</v>
      </c>
      <c r="G29" s="156">
        <f t="shared" si="15"/>
        <v>2230200</v>
      </c>
      <c r="H29" s="156">
        <f t="shared" si="15"/>
        <v>2160200</v>
      </c>
      <c r="I29" s="156">
        <f t="shared" si="15"/>
        <v>813960</v>
      </c>
      <c r="J29" s="156">
        <f t="shared" si="15"/>
        <v>2230200</v>
      </c>
      <c r="K29" s="156">
        <f t="shared" si="15"/>
        <v>2160200</v>
      </c>
      <c r="L29" s="156">
        <f t="shared" si="15"/>
        <v>1166520</v>
      </c>
      <c r="M29" s="156">
        <f t="shared" si="15"/>
        <v>233300</v>
      </c>
      <c r="N29" s="166">
        <f t="shared" si="15"/>
        <v>181460</v>
      </c>
      <c r="O29" s="156">
        <f t="shared" si="15"/>
        <v>2395240</v>
      </c>
    </row>
    <row r="30" spans="1:15" s="67" customFormat="1" ht="13.5" customHeight="1">
      <c r="A30" s="158"/>
      <c r="B30" s="162" t="str">
        <f>인건비세부내역!B29</f>
        <v>사회복지사(1)</v>
      </c>
      <c r="C30" s="167" t="str">
        <f>인건비세부내역!C29</f>
        <v>연봉(사복5)</v>
      </c>
      <c r="D30" s="142">
        <f>인건비세부내역!D29</f>
        <v>26762400</v>
      </c>
      <c r="E30" s="142">
        <f>(D30-840000)</f>
        <v>25922400</v>
      </c>
      <c r="F30" s="142">
        <f>ROUND(D30/12,-1)</f>
        <v>2230200</v>
      </c>
      <c r="G30" s="142">
        <f>F30</f>
        <v>2230200</v>
      </c>
      <c r="H30" s="142">
        <f>G30-70000</f>
        <v>2160200</v>
      </c>
      <c r="I30" s="142">
        <f>ROUND(H30*0.0314,-1)*12</f>
        <v>813960</v>
      </c>
      <c r="J30" s="142">
        <f t="shared" si="14"/>
        <v>2230200</v>
      </c>
      <c r="K30" s="142">
        <f>J30-70000</f>
        <v>2160200</v>
      </c>
      <c r="L30" s="142">
        <f>ROUND(K30*0.045,-1)*12</f>
        <v>1166520</v>
      </c>
      <c r="M30" s="142">
        <f>ROUND(E30*0.009,-1)</f>
        <v>233300</v>
      </c>
      <c r="N30" s="151">
        <f>ROUND(E30*0.007,-1)</f>
        <v>181460</v>
      </c>
      <c r="O30" s="152">
        <f>SUM(I30,L30,M30,N30)</f>
        <v>2395240</v>
      </c>
    </row>
    <row r="31" spans="1:15" s="67" customFormat="1" ht="13.5" customHeight="1">
      <c r="A31" s="153" t="s">
        <v>6</v>
      </c>
      <c r="B31" s="156"/>
      <c r="C31" s="161"/>
      <c r="D31" s="156">
        <f t="shared" ref="D31:O31" si="16">SUM(D32:D33)</f>
        <v>20798400</v>
      </c>
      <c r="E31" s="156">
        <f t="shared" si="16"/>
        <v>20798400</v>
      </c>
      <c r="F31" s="156">
        <f t="shared" si="16"/>
        <v>1733200</v>
      </c>
      <c r="G31" s="156">
        <f t="shared" si="16"/>
        <v>1733200</v>
      </c>
      <c r="H31" s="156">
        <f t="shared" si="16"/>
        <v>1600000</v>
      </c>
      <c r="I31" s="156">
        <f>SUM(I32:I33)</f>
        <v>653040</v>
      </c>
      <c r="J31" s="156">
        <f t="shared" si="16"/>
        <v>1733200</v>
      </c>
      <c r="K31" s="156">
        <f t="shared" si="16"/>
        <v>1600000</v>
      </c>
      <c r="L31" s="156">
        <f t="shared" si="16"/>
        <v>864000</v>
      </c>
      <c r="M31" s="156">
        <f t="shared" si="16"/>
        <v>187180</v>
      </c>
      <c r="N31" s="156">
        <f t="shared" si="16"/>
        <v>145580</v>
      </c>
      <c r="O31" s="157">
        <f t="shared" si="16"/>
        <v>1849800</v>
      </c>
    </row>
    <row r="32" spans="1:15" s="67" customFormat="1" ht="13.5" customHeight="1">
      <c r="A32" s="168"/>
      <c r="B32" s="162" t="str">
        <f>인건비세부내역!B31</f>
        <v>요양보호사(1)</v>
      </c>
      <c r="C32" s="167" t="str">
        <f>인건비세부내역!C31</f>
        <v>연봉</v>
      </c>
      <c r="D32" s="142">
        <f>인건비세부내역!D31</f>
        <v>10399200</v>
      </c>
      <c r="E32" s="142">
        <v>10399200</v>
      </c>
      <c r="F32" s="142">
        <f>ROUND(D32/12,-1)</f>
        <v>866600</v>
      </c>
      <c r="G32" s="142">
        <f>F32</f>
        <v>866600</v>
      </c>
      <c r="H32" s="142">
        <v>800000</v>
      </c>
      <c r="I32" s="142">
        <f>ROUND(G32*0.0314,-1)*12</f>
        <v>326520</v>
      </c>
      <c r="J32" s="142">
        <f t="shared" si="14"/>
        <v>866600</v>
      </c>
      <c r="K32" s="142">
        <v>800000</v>
      </c>
      <c r="L32" s="142">
        <f t="shared" ref="L32:L40" si="17">ROUND(K32*0.045,-1)*12</f>
        <v>432000</v>
      </c>
      <c r="M32" s="142">
        <f>ROUND(E32*0.009,-1)</f>
        <v>93590</v>
      </c>
      <c r="N32" s="151">
        <f>ROUND(E32*0.007,-1)</f>
        <v>72790</v>
      </c>
      <c r="O32" s="152">
        <f>SUM(I32,L32,M32,N32)</f>
        <v>924900</v>
      </c>
    </row>
    <row r="33" spans="1:16" s="67" customFormat="1" ht="13.5" customHeight="1">
      <c r="A33" s="168"/>
      <c r="B33" s="162" t="str">
        <f>인건비세부내역!B32</f>
        <v>요양보호사(1)</v>
      </c>
      <c r="C33" s="167" t="str">
        <f>인건비세부내역!C32</f>
        <v>연봉</v>
      </c>
      <c r="D33" s="142">
        <f>인건비세부내역!D32</f>
        <v>10399200</v>
      </c>
      <c r="E33" s="142">
        <v>10399200</v>
      </c>
      <c r="F33" s="142">
        <f>ROUND(D33/12,-1)</f>
        <v>866600</v>
      </c>
      <c r="G33" s="142">
        <f>F33</f>
        <v>866600</v>
      </c>
      <c r="H33" s="142">
        <v>800000</v>
      </c>
      <c r="I33" s="142">
        <f>ROUND(G33*0.0314,-1)*12</f>
        <v>326520</v>
      </c>
      <c r="J33" s="142">
        <f t="shared" si="14"/>
        <v>866600</v>
      </c>
      <c r="K33" s="142">
        <v>800000</v>
      </c>
      <c r="L33" s="142">
        <f t="shared" si="17"/>
        <v>432000</v>
      </c>
      <c r="M33" s="142">
        <f>ROUND(E33*0.009,-1)</f>
        <v>93590</v>
      </c>
      <c r="N33" s="151">
        <f>ROUND(E33*0.007,-1)</f>
        <v>72790</v>
      </c>
      <c r="O33" s="152">
        <f>SUM(I33,L33,M33,N33)</f>
        <v>924900</v>
      </c>
    </row>
    <row r="34" spans="1:16" s="46" customFormat="1" ht="13.5" customHeight="1">
      <c r="A34" s="153" t="s">
        <v>243</v>
      </c>
      <c r="B34" s="156"/>
      <c r="C34" s="161"/>
      <c r="D34" s="156">
        <f>SUM(D35:D36)</f>
        <v>52826230</v>
      </c>
      <c r="E34" s="156">
        <f>SUM(E35:E36)</f>
        <v>52826230</v>
      </c>
      <c r="F34" s="156">
        <f>SUM(F35:F36)</f>
        <v>4402190</v>
      </c>
      <c r="G34" s="156">
        <f>SUM(G35:G36)</f>
        <v>4402190</v>
      </c>
      <c r="H34" s="156">
        <f t="shared" ref="H34:O34" si="18">SUM(H35:H36)</f>
        <v>4372500</v>
      </c>
      <c r="I34" s="156">
        <f>SUM(I35:I36)</f>
        <v>1658760</v>
      </c>
      <c r="J34" s="156">
        <f t="shared" si="18"/>
        <v>2312750</v>
      </c>
      <c r="K34" s="156">
        <f t="shared" si="18"/>
        <v>4372500</v>
      </c>
      <c r="L34" s="156">
        <f t="shared" si="18"/>
        <v>1263120</v>
      </c>
      <c r="M34" s="156">
        <f t="shared" si="18"/>
        <v>475440</v>
      </c>
      <c r="N34" s="156">
        <f t="shared" si="18"/>
        <v>369780</v>
      </c>
      <c r="O34" s="157">
        <f t="shared" si="18"/>
        <v>3767100</v>
      </c>
    </row>
    <row r="35" spans="1:16" s="67" customFormat="1" ht="13.5" customHeight="1">
      <c r="A35" s="158"/>
      <c r="B35" s="11" t="str">
        <f>인건비세부내역!B34</f>
        <v>소장</v>
      </c>
      <c r="C35" s="169" t="str">
        <f>인건비세부내역!C34</f>
        <v>사복2.8</v>
      </c>
      <c r="D35" s="142">
        <f>인건비세부내역!D34</f>
        <v>25073230</v>
      </c>
      <c r="E35" s="142">
        <f>D35</f>
        <v>25073230</v>
      </c>
      <c r="F35" s="142">
        <f>ROUND(D35/12,-1)</f>
        <v>2089440</v>
      </c>
      <c r="G35" s="142">
        <f>SUM(F35)</f>
        <v>2089440</v>
      </c>
      <c r="H35" s="142">
        <v>2033500</v>
      </c>
      <c r="I35" s="142">
        <f>ROUND(G35*0.0314,-1)*12</f>
        <v>787320</v>
      </c>
      <c r="J35" s="142">
        <v>0</v>
      </c>
      <c r="K35" s="142">
        <v>2033500</v>
      </c>
      <c r="L35" s="142">
        <v>0</v>
      </c>
      <c r="M35" s="142">
        <f>ROUND(E35*0.009,-1)</f>
        <v>225660</v>
      </c>
      <c r="N35" s="151">
        <f>ROUND(E35*0.007,-1)</f>
        <v>175510</v>
      </c>
      <c r="O35" s="152">
        <f>SUM(I35,L35,M35,N35)</f>
        <v>1188490</v>
      </c>
    </row>
    <row r="36" spans="1:16" s="67" customFormat="1" ht="14.25" customHeight="1">
      <c r="A36" s="158"/>
      <c r="B36" s="11" t="str">
        <f>인건비세부내역!B35</f>
        <v>선임사회복지사</v>
      </c>
      <c r="C36" s="169" t="str">
        <f>인건비세부내역!C35</f>
        <v>사복11</v>
      </c>
      <c r="D36" s="142">
        <f>인건비세부내역!D35</f>
        <v>27753000</v>
      </c>
      <c r="E36" s="142">
        <f>D36</f>
        <v>27753000</v>
      </c>
      <c r="F36" s="142">
        <f>ROUND(D36/12,-1)</f>
        <v>2312750</v>
      </c>
      <c r="G36" s="142">
        <f>SUM(F36)</f>
        <v>2312750</v>
      </c>
      <c r="H36" s="142">
        <v>2339000</v>
      </c>
      <c r="I36" s="142">
        <f>ROUND(G36*0.0314,-1)*12</f>
        <v>871440</v>
      </c>
      <c r="J36" s="142">
        <f t="shared" si="14"/>
        <v>2312750</v>
      </c>
      <c r="K36" s="142">
        <v>2339000</v>
      </c>
      <c r="L36" s="142">
        <f t="shared" si="17"/>
        <v>1263120</v>
      </c>
      <c r="M36" s="142">
        <f>ROUND(E36*0.009,-1)</f>
        <v>249780</v>
      </c>
      <c r="N36" s="151">
        <f>ROUND(E36*0.007,-1)</f>
        <v>194270</v>
      </c>
      <c r="O36" s="152">
        <f>SUM(I36,L36,M36,N36)</f>
        <v>2578610</v>
      </c>
    </row>
    <row r="37" spans="1:16" s="67" customFormat="1" ht="17.45" customHeight="1">
      <c r="A37" s="464" t="s">
        <v>244</v>
      </c>
      <c r="B37" s="465"/>
      <c r="C37" s="465"/>
      <c r="D37" s="120">
        <f t="shared" ref="D37:N37" si="19">SUM(D38:D38)</f>
        <v>25553230</v>
      </c>
      <c r="E37" s="120">
        <f t="shared" si="19"/>
        <v>23914670</v>
      </c>
      <c r="F37" s="170">
        <f t="shared" si="19"/>
        <v>2129440</v>
      </c>
      <c r="G37" s="170">
        <f t="shared" si="19"/>
        <v>2129440</v>
      </c>
      <c r="H37" s="170">
        <f t="shared" si="19"/>
        <v>2020000</v>
      </c>
      <c r="I37" s="170">
        <f t="shared" si="19"/>
        <v>802320</v>
      </c>
      <c r="J37" s="170">
        <f t="shared" si="19"/>
        <v>2129435.8333333335</v>
      </c>
      <c r="K37" s="170">
        <f t="shared" si="19"/>
        <v>2020000</v>
      </c>
      <c r="L37" s="170">
        <f t="shared" si="19"/>
        <v>1090800</v>
      </c>
      <c r="M37" s="170">
        <f t="shared" si="19"/>
        <v>215230</v>
      </c>
      <c r="N37" s="170">
        <f t="shared" si="19"/>
        <v>167400</v>
      </c>
      <c r="O37" s="171">
        <f>SUM(O38)</f>
        <v>2275750</v>
      </c>
      <c r="P37" s="47"/>
    </row>
    <row r="38" spans="1:16" s="67" customFormat="1" ht="17.45" customHeight="1">
      <c r="A38" s="172"/>
      <c r="B38" s="173" t="str">
        <f>인건비세부내역!B37</f>
        <v>사회복지사</v>
      </c>
      <c r="C38" s="174" t="str">
        <f>인건비세부내역!C37</f>
        <v>사복2.8</v>
      </c>
      <c r="D38" s="142">
        <f>인건비세부내역!D37</f>
        <v>25553230</v>
      </c>
      <c r="E38" s="142">
        <v>23914670</v>
      </c>
      <c r="F38" s="142">
        <f>ROUND(D38/12,-1)</f>
        <v>2129440</v>
      </c>
      <c r="G38" s="129">
        <f>SUM(F38)</f>
        <v>2129440</v>
      </c>
      <c r="H38" s="129">
        <v>2020000</v>
      </c>
      <c r="I38" s="175">
        <f>ROUND(G38*0.0314,-1)*12</f>
        <v>802320</v>
      </c>
      <c r="J38" s="142">
        <f t="shared" si="14"/>
        <v>2129435.8333333335</v>
      </c>
      <c r="K38" s="129">
        <v>2020000</v>
      </c>
      <c r="L38" s="142">
        <f t="shared" si="17"/>
        <v>1090800</v>
      </c>
      <c r="M38" s="142">
        <f>ROUND(E38*0.009,-1)</f>
        <v>215230</v>
      </c>
      <c r="N38" s="151">
        <f>ROUND(E38*0.007,-1)</f>
        <v>167400</v>
      </c>
      <c r="O38" s="152">
        <f>SUM(I38,L38,M38,N38)</f>
        <v>2275750</v>
      </c>
      <c r="P38" s="47"/>
    </row>
    <row r="39" spans="1:16" s="46" customFormat="1" ht="17.45" customHeight="1">
      <c r="A39" s="153" t="s">
        <v>245</v>
      </c>
      <c r="B39" s="156"/>
      <c r="C39" s="176"/>
      <c r="D39" s="120">
        <f t="shared" ref="D39:O39" si="20">SUM(D40:D40)</f>
        <v>24420000</v>
      </c>
      <c r="E39" s="177">
        <f t="shared" si="20"/>
        <v>24420000</v>
      </c>
      <c r="F39" s="125">
        <f t="shared" si="20"/>
        <v>2035000</v>
      </c>
      <c r="G39" s="120">
        <f t="shared" si="20"/>
        <v>2035000</v>
      </c>
      <c r="H39" s="120">
        <f t="shared" si="20"/>
        <v>2035000</v>
      </c>
      <c r="I39" s="126">
        <f t="shared" si="20"/>
        <v>766800</v>
      </c>
      <c r="J39" s="126">
        <f t="shared" si="20"/>
        <v>2035000</v>
      </c>
      <c r="K39" s="126">
        <f t="shared" si="20"/>
        <v>2035000</v>
      </c>
      <c r="L39" s="126">
        <f t="shared" si="20"/>
        <v>1098960</v>
      </c>
      <c r="M39" s="126">
        <f t="shared" si="20"/>
        <v>219780</v>
      </c>
      <c r="N39" s="126">
        <f t="shared" si="20"/>
        <v>170940</v>
      </c>
      <c r="O39" s="126">
        <f t="shared" si="20"/>
        <v>2256480</v>
      </c>
      <c r="P39" s="47"/>
    </row>
    <row r="40" spans="1:16" s="67" customFormat="1" ht="17.45" customHeight="1">
      <c r="A40" s="168"/>
      <c r="B40" s="11" t="str">
        <f>인건비세부내역!B39</f>
        <v>사회복지사</v>
      </c>
      <c r="C40" s="163" t="str">
        <f>인건비세부내역!C39</f>
        <v>연봉(사복1)</v>
      </c>
      <c r="D40" s="142">
        <f>인건비세부내역!D39</f>
        <v>24420000</v>
      </c>
      <c r="E40" s="142">
        <v>24420000</v>
      </c>
      <c r="F40" s="142">
        <f>ROUND(D40/12,-1)</f>
        <v>2035000</v>
      </c>
      <c r="G40" s="129">
        <v>2035000</v>
      </c>
      <c r="H40" s="129">
        <v>2035000</v>
      </c>
      <c r="I40" s="175">
        <f>ROUND(G40*0.0314,-1)*12</f>
        <v>766800</v>
      </c>
      <c r="J40" s="142">
        <f t="shared" si="14"/>
        <v>2035000</v>
      </c>
      <c r="K40" s="129">
        <v>2035000</v>
      </c>
      <c r="L40" s="142">
        <f t="shared" si="17"/>
        <v>1098960</v>
      </c>
      <c r="M40" s="142">
        <f>ROUND(E40*0.009,-1)</f>
        <v>219780</v>
      </c>
      <c r="N40" s="151">
        <f>ROUND(E40*0.007,-1)</f>
        <v>170940</v>
      </c>
      <c r="O40" s="152">
        <f>SUM(I40+L40+M40+N40)</f>
        <v>2256480</v>
      </c>
      <c r="P40" s="47"/>
    </row>
    <row r="41" spans="1:16" s="46" customFormat="1" ht="17.45" customHeight="1">
      <c r="A41" s="466" t="s">
        <v>219</v>
      </c>
      <c r="B41" s="467"/>
      <c r="C41" s="176"/>
      <c r="D41" s="120">
        <f>SUM(D42)</f>
        <v>12000000</v>
      </c>
      <c r="E41" s="120">
        <f t="shared" ref="E41:K41" si="21">SUM(E42:E45)</f>
        <v>24420000</v>
      </c>
      <c r="F41" s="120">
        <f t="shared" si="21"/>
        <v>120000</v>
      </c>
      <c r="G41" s="120">
        <f>SUM(G42)</f>
        <v>830000</v>
      </c>
      <c r="H41" s="120">
        <f t="shared" si="21"/>
        <v>2035000</v>
      </c>
      <c r="I41" s="120">
        <f>SUM(I42)</f>
        <v>53300</v>
      </c>
      <c r="J41" s="120">
        <f>SUM(J42)</f>
        <v>830000</v>
      </c>
      <c r="K41" s="120">
        <f t="shared" si="21"/>
        <v>2035000</v>
      </c>
      <c r="L41" s="120">
        <f>SUM(L42)</f>
        <v>76500</v>
      </c>
      <c r="M41" s="120">
        <f>SUM(M42)</f>
        <v>11650</v>
      </c>
      <c r="N41" s="120">
        <f>SUM(N42)</f>
        <v>5950</v>
      </c>
      <c r="O41" s="171">
        <f>SUM(O42)</f>
        <v>147400</v>
      </c>
      <c r="P41" s="47"/>
    </row>
    <row r="42" spans="1:16" s="67" customFormat="1" ht="17.45" customHeight="1">
      <c r="A42" s="168"/>
      <c r="B42" s="11" t="str">
        <f>인건비세부내역!B41</f>
        <v>영양사</v>
      </c>
      <c r="C42" s="163" t="str">
        <f>인건비세부내역!C41</f>
        <v>연봉</v>
      </c>
      <c r="D42" s="142">
        <f>인건비세부내역!D41</f>
        <v>12000000</v>
      </c>
      <c r="E42" s="142">
        <v>24420000</v>
      </c>
      <c r="F42" s="142"/>
      <c r="G42" s="129">
        <v>830000</v>
      </c>
      <c r="H42" s="129">
        <v>2035000</v>
      </c>
      <c r="I42" s="175">
        <v>53300</v>
      </c>
      <c r="J42" s="142">
        <v>830000</v>
      </c>
      <c r="K42" s="129">
        <v>2035000</v>
      </c>
      <c r="L42" s="142">
        <v>76500</v>
      </c>
      <c r="M42" s="142">
        <v>11650</v>
      </c>
      <c r="N42" s="151">
        <v>5950</v>
      </c>
      <c r="O42" s="152">
        <f>SUM(I42+L42+M42+N42)</f>
        <v>147400</v>
      </c>
      <c r="P42" s="47"/>
    </row>
    <row r="43" spans="1:16" s="67" customFormat="1" ht="17.45" customHeight="1">
      <c r="A43" s="178" t="s">
        <v>246</v>
      </c>
      <c r="B43" s="179"/>
      <c r="C43" s="169"/>
      <c r="D43" s="156">
        <f>SUM(D44:D45)</f>
        <v>1080000</v>
      </c>
      <c r="E43" s="156">
        <f t="shared" ref="E43:O43" si="22">SUM(E44:E45)</f>
        <v>0</v>
      </c>
      <c r="F43" s="156">
        <f t="shared" si="22"/>
        <v>60000</v>
      </c>
      <c r="G43" s="156">
        <f t="shared" si="22"/>
        <v>0</v>
      </c>
      <c r="H43" s="156">
        <f t="shared" si="22"/>
        <v>0</v>
      </c>
      <c r="I43" s="156">
        <f t="shared" si="22"/>
        <v>0</v>
      </c>
      <c r="J43" s="156">
        <f t="shared" si="22"/>
        <v>0</v>
      </c>
      <c r="K43" s="156">
        <f t="shared" si="22"/>
        <v>0</v>
      </c>
      <c r="L43" s="156">
        <f t="shared" si="22"/>
        <v>0</v>
      </c>
      <c r="M43" s="156">
        <f t="shared" si="22"/>
        <v>0</v>
      </c>
      <c r="N43" s="156">
        <f t="shared" si="22"/>
        <v>0</v>
      </c>
      <c r="O43" s="157">
        <f t="shared" si="22"/>
        <v>0</v>
      </c>
      <c r="P43" s="47"/>
    </row>
    <row r="44" spans="1:16" s="67" customFormat="1" ht="17.45" customHeight="1">
      <c r="A44" s="168"/>
      <c r="B44" s="48" t="str">
        <f>인건비세부내역!B43</f>
        <v>요양보호사(2명)</v>
      </c>
      <c r="C44" s="169"/>
      <c r="D44" s="180">
        <f>인건비세부내역!D43</f>
        <v>720000</v>
      </c>
      <c r="E44" s="68"/>
      <c r="F44" s="142">
        <f>ROUND(D44/12,-1)</f>
        <v>60000</v>
      </c>
      <c r="G44" s="181">
        <v>0</v>
      </c>
      <c r="H44" s="181"/>
      <c r="I44" s="182">
        <v>0</v>
      </c>
      <c r="J44" s="68">
        <v>0</v>
      </c>
      <c r="K44" s="181"/>
      <c r="L44" s="68">
        <v>0</v>
      </c>
      <c r="M44" s="68">
        <v>0</v>
      </c>
      <c r="N44" s="183">
        <v>0</v>
      </c>
      <c r="O44" s="184">
        <v>0</v>
      </c>
      <c r="P44" s="47"/>
    </row>
    <row r="45" spans="1:16" s="67" customFormat="1" ht="17.45" customHeight="1">
      <c r="A45" s="185"/>
      <c r="B45" s="48" t="str">
        <f>인건비세부내역!B44</f>
        <v>영양사</v>
      </c>
      <c r="C45" s="169"/>
      <c r="D45" s="180">
        <f>인건비세부내역!D44</f>
        <v>360000</v>
      </c>
      <c r="E45" s="68"/>
      <c r="F45" s="68">
        <v>0</v>
      </c>
      <c r="G45" s="181">
        <v>0</v>
      </c>
      <c r="H45" s="181"/>
      <c r="I45" s="182">
        <v>0</v>
      </c>
      <c r="J45" s="68">
        <v>0</v>
      </c>
      <c r="K45" s="181"/>
      <c r="L45" s="68">
        <v>0</v>
      </c>
      <c r="M45" s="68">
        <v>0</v>
      </c>
      <c r="N45" s="183">
        <v>0</v>
      </c>
      <c r="O45" s="184"/>
      <c r="P45" s="47"/>
    </row>
    <row r="46" spans="1:16" s="46" customFormat="1" ht="21.75" customHeight="1" thickBot="1">
      <c r="A46" s="457" t="s">
        <v>247</v>
      </c>
      <c r="B46" s="458"/>
      <c r="C46" s="186"/>
      <c r="D46" s="187">
        <f>SUM(D5,D23,D25,D29,D31,D34,D37,D39,D41,D43)</f>
        <v>803092280</v>
      </c>
      <c r="E46" s="187">
        <f t="shared" ref="E46:O46" si="23">SUM(E5,E23,E25,E29,E31,E34,E37,E39,E41,E43)</f>
        <v>810338720</v>
      </c>
      <c r="F46" s="187">
        <f t="shared" si="23"/>
        <v>66014390</v>
      </c>
      <c r="G46" s="187">
        <f t="shared" si="23"/>
        <v>66664390</v>
      </c>
      <c r="H46" s="187">
        <f t="shared" si="23"/>
        <v>63776980</v>
      </c>
      <c r="I46" s="187">
        <f t="shared" si="23"/>
        <v>24334100</v>
      </c>
      <c r="J46" s="187">
        <f t="shared" si="23"/>
        <v>57102175.833333343</v>
      </c>
      <c r="K46" s="187">
        <f t="shared" si="23"/>
        <v>56553396.333333328</v>
      </c>
      <c r="L46" s="187">
        <f t="shared" si="23"/>
        <v>29728380</v>
      </c>
      <c r="M46" s="187">
        <f t="shared" si="23"/>
        <v>6408880</v>
      </c>
      <c r="N46" s="187">
        <f t="shared" si="23"/>
        <v>4981580</v>
      </c>
      <c r="O46" s="187">
        <f t="shared" si="23"/>
        <v>65452940</v>
      </c>
    </row>
    <row r="47" spans="1:16" s="67" customFormat="1" ht="15" customHeight="1">
      <c r="A47" s="1"/>
      <c r="C47" s="45"/>
      <c r="D47" s="3"/>
      <c r="E47" s="3"/>
      <c r="N47" s="188"/>
      <c r="O47" s="189"/>
    </row>
    <row r="48" spans="1:16" s="67" customFormat="1" ht="15" customHeight="1">
      <c r="C48" s="45"/>
    </row>
    <row r="49" spans="3:3" s="67" customFormat="1" ht="15" customHeight="1">
      <c r="C49" s="45"/>
    </row>
    <row r="50" spans="3:3" s="67" customFormat="1" ht="15" customHeight="1">
      <c r="C50" s="45"/>
    </row>
    <row r="51" spans="3:3" s="67" customFormat="1" ht="15" customHeight="1">
      <c r="C51" s="45"/>
    </row>
    <row r="52" spans="3:3" s="67" customFormat="1" ht="15" customHeight="1">
      <c r="C52" s="45"/>
    </row>
    <row r="53" spans="3:3" s="67" customFormat="1" ht="15" customHeight="1">
      <c r="C53" s="45"/>
    </row>
    <row r="54" spans="3:3" s="67" customFormat="1" ht="15" customHeight="1">
      <c r="C54" s="45"/>
    </row>
    <row r="55" spans="3:3" s="67" customFormat="1" ht="15" customHeight="1">
      <c r="C55" s="45"/>
    </row>
    <row r="56" spans="3:3" s="67" customFormat="1" ht="15" customHeight="1">
      <c r="C56" s="45"/>
    </row>
    <row r="57" spans="3:3" s="67" customFormat="1" ht="15" customHeight="1">
      <c r="C57" s="45"/>
    </row>
    <row r="58" spans="3:3" s="67" customFormat="1" ht="15" customHeight="1">
      <c r="C58" s="45"/>
    </row>
    <row r="59" spans="3:3" s="67" customFormat="1" ht="15" customHeight="1">
      <c r="C59" s="45"/>
    </row>
    <row r="60" spans="3:3" s="67" customFormat="1" ht="15" customHeight="1">
      <c r="C60" s="45"/>
    </row>
    <row r="61" spans="3:3" s="67" customFormat="1" ht="15" customHeight="1">
      <c r="C61" s="45"/>
    </row>
    <row r="62" spans="3:3" s="67" customFormat="1" ht="15" customHeight="1">
      <c r="C62" s="45"/>
    </row>
    <row r="63" spans="3:3" s="67" customFormat="1" ht="15" customHeight="1">
      <c r="C63" s="45"/>
    </row>
    <row r="64" spans="3:3" s="67" customFormat="1" ht="15" customHeight="1">
      <c r="C64" s="45"/>
    </row>
    <row r="65" spans="71:90" ht="15" customHeight="1">
      <c r="BS65" s="67"/>
      <c r="CJ65" s="67"/>
      <c r="CK65" s="67"/>
      <c r="CL65" s="67"/>
    </row>
    <row r="66" spans="71:90" ht="15" customHeight="1">
      <c r="BS66" s="67"/>
      <c r="CJ66" s="67"/>
      <c r="CK66" s="67"/>
      <c r="CL66" s="67"/>
    </row>
    <row r="67" spans="71:90" ht="15" customHeight="1">
      <c r="BS67" s="67"/>
      <c r="CJ67" s="67"/>
      <c r="CK67" s="67"/>
      <c r="CL67" s="67"/>
    </row>
    <row r="68" spans="71:90" ht="15" customHeight="1">
      <c r="BS68" s="67"/>
      <c r="CJ68" s="67"/>
      <c r="CK68" s="67"/>
      <c r="CL68" s="67"/>
    </row>
    <row r="69" spans="71:90" ht="15" customHeight="1">
      <c r="BS69" s="67"/>
      <c r="CJ69" s="67"/>
      <c r="CK69" s="67"/>
      <c r="CL69" s="67"/>
    </row>
    <row r="70" spans="71:90" ht="15" customHeight="1">
      <c r="BS70" s="67"/>
      <c r="CJ70" s="67"/>
      <c r="CK70" s="67"/>
      <c r="CL70" s="67"/>
    </row>
    <row r="71" spans="71:90" ht="15" customHeight="1">
      <c r="BS71" s="67"/>
      <c r="CJ71" s="67"/>
      <c r="CK71" s="67"/>
      <c r="CL71" s="67"/>
    </row>
    <row r="72" spans="71:90" ht="18.95" customHeight="1">
      <c r="BS72" s="67"/>
      <c r="CJ72" s="67"/>
      <c r="CK72" s="67"/>
      <c r="CL72" s="67"/>
    </row>
    <row r="73" spans="71:90" ht="18.95" customHeight="1">
      <c r="BS73" s="67"/>
      <c r="CJ73" s="67"/>
      <c r="CK73" s="67"/>
      <c r="CL73" s="67"/>
    </row>
    <row r="74" spans="71:90" ht="18.95" customHeight="1">
      <c r="BS74" s="67"/>
      <c r="CJ74" s="67"/>
      <c r="CK74" s="67"/>
      <c r="CL74" s="67"/>
    </row>
    <row r="75" spans="71:90" ht="18.95" customHeight="1">
      <c r="BS75" s="67"/>
      <c r="CJ75" s="67"/>
      <c r="CK75" s="67"/>
      <c r="CL75" s="67"/>
    </row>
    <row r="76" spans="71:90" ht="18.95" customHeight="1">
      <c r="BS76" s="67"/>
      <c r="CJ76" s="67"/>
      <c r="CK76" s="67"/>
      <c r="CL76" s="67"/>
    </row>
    <row r="77" spans="71:90" ht="18.95" customHeight="1">
      <c r="BS77" s="67"/>
      <c r="CJ77" s="67"/>
      <c r="CK77" s="67"/>
      <c r="CL77" s="67"/>
    </row>
    <row r="78" spans="71:90" ht="18.95" customHeight="1"/>
    <row r="79" spans="71:90" ht="18.95" customHeight="1"/>
    <row r="80" spans="71:90" ht="18.95" customHeight="1"/>
    <row r="81" ht="18.95" customHeight="1"/>
    <row r="82" ht="18.95" customHeight="1"/>
    <row r="83" ht="18.95" customHeight="1"/>
    <row r="84" ht="18.95" customHeight="1"/>
    <row r="85" ht="18.95" customHeight="1"/>
  </sheetData>
  <mergeCells count="13">
    <mergeCell ref="A46:B46"/>
    <mergeCell ref="G2:O2"/>
    <mergeCell ref="G3:I3"/>
    <mergeCell ref="J3:L3"/>
    <mergeCell ref="O3:O4"/>
    <mergeCell ref="A37:C37"/>
    <mergeCell ref="A41:B41"/>
    <mergeCell ref="A2:A4"/>
    <mergeCell ref="B2:B4"/>
    <mergeCell ref="C2:C4"/>
    <mergeCell ref="D2:D3"/>
    <mergeCell ref="E2:E4"/>
    <mergeCell ref="F2:F3"/>
  </mergeCells>
  <phoneticPr fontId="5" type="noConversion"/>
  <pageMargins left="0.85" right="0.31496062992125984" top="0.47" bottom="0.15748031496062992" header="0.11811023622047245" footer="0.11811023622047245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11</vt:i4>
      </vt:variant>
    </vt:vector>
  </HeadingPairs>
  <TitlesOfParts>
    <vt:vector size="23" baseType="lpstr">
      <vt:lpstr>표지</vt:lpstr>
      <vt:lpstr>표지 (3)</vt:lpstr>
      <vt:lpstr>표지.</vt:lpstr>
      <vt:lpstr>총괄표</vt:lpstr>
      <vt:lpstr>세입부</vt:lpstr>
      <vt:lpstr>세출부</vt:lpstr>
      <vt:lpstr>Sheet2</vt:lpstr>
      <vt:lpstr>표지 (2)</vt:lpstr>
      <vt:lpstr>사회보험세부내역</vt:lpstr>
      <vt:lpstr>인건비세부내역</vt:lpstr>
      <vt:lpstr>마켓.뱅크</vt:lpstr>
      <vt:lpstr>Sheet1</vt:lpstr>
      <vt:lpstr>사회보험세부내역!Print_Area</vt:lpstr>
      <vt:lpstr>세입부!Print_Area</vt:lpstr>
      <vt:lpstr>세출부!Print_Area</vt:lpstr>
      <vt:lpstr>인건비세부내역!Print_Area</vt:lpstr>
      <vt:lpstr>총괄표!Print_Area</vt:lpstr>
      <vt:lpstr>표지!Print_Area</vt:lpstr>
      <vt:lpstr>'표지 (3)'!Print_Area</vt:lpstr>
      <vt:lpstr>사회보험세부내역!Print_Titles</vt:lpstr>
      <vt:lpstr>세입부!Print_Titles</vt:lpstr>
      <vt:lpstr>세출부!Print_Titles</vt:lpstr>
      <vt:lpstr>인건비세부내역!Print_Titles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2019-02-25T01:47:04Z</cp:lastPrinted>
  <dcterms:created xsi:type="dcterms:W3CDTF">2010-12-03T00:43:35Z</dcterms:created>
  <dcterms:modified xsi:type="dcterms:W3CDTF">2019-03-29T07:59:48Z</dcterms:modified>
</cp:coreProperties>
</file>